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ovis.segantim\Downloads\"/>
    </mc:Choice>
  </mc:AlternateContent>
  <xr:revisionPtr revIDLastSave="0" documentId="13_ncr:1_{5666DDC6-B3E9-491C-99CA-EDED3101503D}" xr6:coauthVersionLast="47" xr6:coauthVersionMax="47" xr10:uidLastSave="{00000000-0000-0000-0000-000000000000}"/>
  <bookViews>
    <workbookView xWindow="-120" yWindow="-120" windowWidth="19440" windowHeight="11640" tabRatio="792" firstSheet="5" activeTab="12" xr2:uid="{39B136E9-90DC-43C4-AC4B-D2A81032B6D3}"/>
  </bookViews>
  <sheets>
    <sheet name="SE" sheetId="11" r:id="rId1"/>
    <sheet name="OU" sheetId="12" r:id="rId2"/>
    <sheet name="Função Se com 3 Argumentos" sheetId="13" r:id="rId3"/>
    <sheet name="SOMASE" sheetId="1" r:id="rId4"/>
    <sheet name="SOMASES" sheetId="4" r:id="rId5"/>
    <sheet name="MEDIASE" sheetId="2" r:id="rId6"/>
    <sheet name="MEDIASES" sheetId="5" r:id="rId7"/>
    <sheet name="CONT.SE" sheetId="3" r:id="rId8"/>
    <sheet name="CONT.SES" sheetId="6" r:id="rId9"/>
    <sheet name="SOMARPRODUTO" sheetId="7" r:id="rId10"/>
    <sheet name="ARRED" sheetId="9" r:id="rId11"/>
    <sheet name="ALEATÓRIOENTRE" sheetId="10" r:id="rId12"/>
    <sheet name="EXERCÍCIO" sheetId="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8" l="1"/>
  <c r="K5" i="8"/>
  <c r="K6" i="8"/>
  <c r="K7" i="8"/>
  <c r="K8" i="8"/>
  <c r="K9" i="8"/>
  <c r="K10" i="8"/>
  <c r="K3" i="8"/>
  <c r="H3" i="10"/>
  <c r="H4" i="10" s="1"/>
  <c r="I7" i="10"/>
  <c r="J7" i="9"/>
  <c r="J6" i="9"/>
  <c r="J5" i="9"/>
  <c r="J4" i="9"/>
  <c r="J3" i="9"/>
  <c r="H3" i="7"/>
  <c r="I4" i="6"/>
  <c r="I5" i="6"/>
  <c r="I6" i="6"/>
  <c r="I7" i="6"/>
  <c r="I8" i="6"/>
  <c r="I9" i="6"/>
  <c r="I10" i="6"/>
  <c r="I11" i="6"/>
  <c r="I12" i="6"/>
  <c r="I3" i="6"/>
  <c r="I4" i="3"/>
  <c r="I5" i="3"/>
  <c r="I6" i="3"/>
  <c r="I3" i="3"/>
  <c r="I4" i="5"/>
  <c r="I5" i="5"/>
  <c r="I6" i="5"/>
  <c r="I7" i="5"/>
  <c r="I8" i="5"/>
  <c r="I9" i="5"/>
  <c r="I10" i="5"/>
  <c r="I11" i="5"/>
  <c r="I12" i="5"/>
  <c r="I3" i="5"/>
  <c r="I4" i="2"/>
  <c r="I5" i="2"/>
  <c r="I6" i="2"/>
  <c r="I3" i="2"/>
  <c r="I3" i="4"/>
  <c r="I4" i="4"/>
  <c r="I5" i="4"/>
  <c r="I6" i="4"/>
  <c r="I7" i="4"/>
  <c r="I8" i="4"/>
  <c r="I9" i="4"/>
  <c r="I10" i="4"/>
  <c r="I11" i="4"/>
  <c r="I12" i="4"/>
  <c r="I4" i="1"/>
  <c r="I5" i="1"/>
  <c r="I6" i="1"/>
  <c r="I3" i="1"/>
  <c r="F32" i="9"/>
  <c r="G32" i="9" s="1"/>
  <c r="F31" i="9"/>
  <c r="G31" i="9" s="1"/>
  <c r="F30" i="9"/>
  <c r="G30" i="9" s="1"/>
  <c r="G29" i="9"/>
  <c r="F29" i="9"/>
  <c r="F28" i="9"/>
  <c r="G28" i="9" s="1"/>
  <c r="F27" i="9"/>
  <c r="G27" i="9" s="1"/>
  <c r="F26" i="9"/>
  <c r="G26" i="9" s="1"/>
  <c r="F25" i="9"/>
  <c r="G25" i="9" s="1"/>
  <c r="F24" i="9"/>
  <c r="G24" i="9" s="1"/>
  <c r="G23" i="9"/>
  <c r="F23" i="9"/>
  <c r="F22" i="9"/>
  <c r="G22" i="9" s="1"/>
  <c r="F21" i="9"/>
  <c r="G21" i="9" s="1"/>
  <c r="F20" i="9"/>
  <c r="G20" i="9" s="1"/>
  <c r="F19" i="9"/>
  <c r="G19" i="9" s="1"/>
  <c r="F18" i="9"/>
  <c r="G18" i="9" s="1"/>
  <c r="G17" i="9"/>
  <c r="F17" i="9"/>
  <c r="F16" i="9"/>
  <c r="G16" i="9" s="1"/>
  <c r="F15" i="9"/>
  <c r="G15" i="9" s="1"/>
  <c r="F14" i="9"/>
  <c r="G14" i="9" s="1"/>
  <c r="F13" i="9"/>
  <c r="G13" i="9" s="1"/>
  <c r="F12" i="9"/>
  <c r="G12" i="9" s="1"/>
  <c r="G11" i="9"/>
  <c r="F11" i="9"/>
  <c r="F10" i="9"/>
  <c r="G10" i="9" s="1"/>
  <c r="F9" i="9"/>
  <c r="G9" i="9" s="1"/>
  <c r="F8" i="9"/>
  <c r="G8" i="9" s="1"/>
  <c r="F7" i="9"/>
  <c r="G7" i="9" s="1"/>
  <c r="F6" i="9"/>
  <c r="G6" i="9" s="1"/>
  <c r="G5" i="9"/>
  <c r="F5" i="9"/>
  <c r="F4" i="9"/>
  <c r="G4" i="9" s="1"/>
  <c r="F3" i="9"/>
  <c r="G3" i="9" s="1"/>
  <c r="K11" i="10"/>
  <c r="K12" i="10"/>
  <c r="K13" i="10"/>
  <c r="K10" i="10"/>
  <c r="K3" i="10"/>
  <c r="K7" i="10"/>
  <c r="L7" i="9"/>
  <c r="L4" i="9"/>
  <c r="L6" i="9"/>
  <c r="L3" i="9"/>
  <c r="J3" i="7"/>
  <c r="K3" i="6"/>
  <c r="K3" i="3"/>
  <c r="J3" i="5"/>
  <c r="K3" i="2"/>
  <c r="K3" i="4"/>
  <c r="K3" i="1"/>
  <c r="L5" i="9"/>
  <c r="H7" i="10" l="1"/>
  <c r="H5" i="10"/>
  <c r="H6" i="10"/>
  <c r="E13" i="7"/>
  <c r="F12" i="7"/>
  <c r="F11" i="7"/>
  <c r="F10" i="7"/>
  <c r="F9" i="7"/>
  <c r="F8" i="7"/>
  <c r="F7" i="7"/>
  <c r="F6" i="7"/>
  <c r="F5" i="7"/>
  <c r="F4" i="7"/>
  <c r="F3" i="7"/>
  <c r="F13" i="7" s="1"/>
</calcChain>
</file>

<file path=xl/sharedStrings.xml><?xml version="1.0" encoding="utf-8"?>
<sst xmlns="http://schemas.openxmlformats.org/spreadsheetml/2006/main" count="1557" uniqueCount="115">
  <si>
    <t>Hotel Smart Salvador</t>
  </si>
  <si>
    <t>Reserva</t>
  </si>
  <si>
    <t>Nome do Pax</t>
  </si>
  <si>
    <t>Estado</t>
  </si>
  <si>
    <t>Cidade</t>
  </si>
  <si>
    <t>Valor Total</t>
  </si>
  <si>
    <t>Vendedor</t>
  </si>
  <si>
    <t>Vendedores</t>
  </si>
  <si>
    <t>Total de Vendas</t>
  </si>
  <si>
    <t>Cristiano Aparecido</t>
  </si>
  <si>
    <t>SP</t>
  </si>
  <si>
    <t>São Paulo</t>
  </si>
  <si>
    <t>Priscila</t>
  </si>
  <si>
    <t>Ronaldo Lima</t>
  </si>
  <si>
    <t>Guarulhos</t>
  </si>
  <si>
    <t>Carlos</t>
  </si>
  <si>
    <t>Juliana Amaral</t>
  </si>
  <si>
    <t>Campinas</t>
  </si>
  <si>
    <t>Letícia</t>
  </si>
  <si>
    <t>Rafael De Sousa</t>
  </si>
  <si>
    <t>RJ</t>
  </si>
  <si>
    <t>Rio de Janeiro</t>
  </si>
  <si>
    <t>Patrícia</t>
  </si>
  <si>
    <t xml:space="preserve">Igor Souza </t>
  </si>
  <si>
    <t>MG</t>
  </si>
  <si>
    <t>Belo Horizonte</t>
  </si>
  <si>
    <t>Joyce Coutinho</t>
  </si>
  <si>
    <t>GO</t>
  </si>
  <si>
    <t>Goiânia</t>
  </si>
  <si>
    <t>Paulo Sergio</t>
  </si>
  <si>
    <t>Aparecida de Goiânia</t>
  </si>
  <si>
    <t>Cris Luziane</t>
  </si>
  <si>
    <t>Uberlândia</t>
  </si>
  <si>
    <t xml:space="preserve">Evelin Ferreira </t>
  </si>
  <si>
    <t>São Gonçalo</t>
  </si>
  <si>
    <t>Leandro Henrique</t>
  </si>
  <si>
    <t>José dos Campos</t>
  </si>
  <si>
    <t>Erik Almeida</t>
  </si>
  <si>
    <t>Patricia Rosa</t>
  </si>
  <si>
    <t>Camila Mendes</t>
  </si>
  <si>
    <t>Raissa Soares</t>
  </si>
  <si>
    <t xml:space="preserve">Neidson Luiz </t>
  </si>
  <si>
    <t>Antonio Ricardo</t>
  </si>
  <si>
    <t>Geraldo Pereira</t>
  </si>
  <si>
    <t>Edson Brito</t>
  </si>
  <si>
    <t>Diego Henrique</t>
  </si>
  <si>
    <t>Olivio Mariano</t>
  </si>
  <si>
    <t xml:space="preserve">Naye Nobre </t>
  </si>
  <si>
    <t>Jonathan Silva</t>
  </si>
  <si>
    <t>Tito Marcos</t>
  </si>
  <si>
    <t>Maikon Pereira</t>
  </si>
  <si>
    <t>Joao Carlos</t>
  </si>
  <si>
    <t>Thiago Augusto</t>
  </si>
  <si>
    <t>Danilo Santos Barreto</t>
  </si>
  <si>
    <t>Franclin Fagundes</t>
  </si>
  <si>
    <t>Jasiel Souza</t>
  </si>
  <si>
    <t>Emilly Cerqueira</t>
  </si>
  <si>
    <t>Média de Vendas</t>
  </si>
  <si>
    <t>Número de Vendas</t>
  </si>
  <si>
    <t xml:space="preserve">Preço dos Produtos </t>
  </si>
  <si>
    <t>ID</t>
  </si>
  <si>
    <t>Produto</t>
  </si>
  <si>
    <t>Valor Unitário</t>
  </si>
  <si>
    <t>Valor Reajustado</t>
  </si>
  <si>
    <t>Quantidade</t>
  </si>
  <si>
    <t>iPhone X</t>
  </si>
  <si>
    <t>iMac</t>
  </si>
  <si>
    <t>Teclado</t>
  </si>
  <si>
    <t>Mouse</t>
  </si>
  <si>
    <t>Impressora</t>
  </si>
  <si>
    <t>HD Externo 3TB</t>
  </si>
  <si>
    <t>Galaxy S9</t>
  </si>
  <si>
    <t>GEFORCE GTX</t>
  </si>
  <si>
    <t>Placa-Mãe ASUS</t>
  </si>
  <si>
    <t>E-Reader Kindle</t>
  </si>
  <si>
    <t>Total</t>
  </si>
  <si>
    <t>Status</t>
  </si>
  <si>
    <t>OK</t>
  </si>
  <si>
    <t>Não</t>
  </si>
  <si>
    <t>N. Noites</t>
  </si>
  <si>
    <t>Valor Diária</t>
  </si>
  <si>
    <t>Cal. CHD</t>
  </si>
  <si>
    <t>Valor CHD</t>
  </si>
  <si>
    <t>Arred 2</t>
  </si>
  <si>
    <t>Arred 1</t>
  </si>
  <si>
    <t>Arred 0</t>
  </si>
  <si>
    <t>ARREDONDAR.PARA.CIMA</t>
  </si>
  <si>
    <t>ARREDONDAR.PARA.BAIXO</t>
  </si>
  <si>
    <t>ReservaID</t>
  </si>
  <si>
    <t>Data</t>
  </si>
  <si>
    <t>Reserva Free</t>
  </si>
  <si>
    <t>Data Início</t>
  </si>
  <si>
    <t>Data Término</t>
  </si>
  <si>
    <t>Data Aleatória</t>
  </si>
  <si>
    <t>Hotel Smart São Paulo</t>
  </si>
  <si>
    <t>Subtotal</t>
  </si>
  <si>
    <t>Forma Pagamento</t>
  </si>
  <si>
    <t>Desconto</t>
  </si>
  <si>
    <t>RS</t>
  </si>
  <si>
    <t>Porto Alegre</t>
  </si>
  <si>
    <t>PIX</t>
  </si>
  <si>
    <t>Caxias do Sul</t>
  </si>
  <si>
    <t>Pelotas</t>
  </si>
  <si>
    <t>Boleto Bancário</t>
  </si>
  <si>
    <t>Cartão de Crédito</t>
  </si>
  <si>
    <t>José Luiz</t>
  </si>
  <si>
    <t>Roberto Lima</t>
  </si>
  <si>
    <t>Canoas</t>
  </si>
  <si>
    <t>Rodrigo Ferreira</t>
  </si>
  <si>
    <t>Matheus Oliveira</t>
  </si>
  <si>
    <t>Cristina Alencar</t>
  </si>
  <si>
    <t>Danilo Santos</t>
  </si>
  <si>
    <t>João Pedro</t>
  </si>
  <si>
    <t>João Lima</t>
  </si>
  <si>
    <t>Leonardo Gomes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</si>
</sst>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164" formatCode="00"/>
    <numFmt numFmtId="165" formatCode="000"/>
    <numFmt numFmtId="166" formatCode="_-[$R$-416]\ * #,##0.00_-;\-[$R$-416]\ * #,##0.00_-;_-[$R$-416]\ * &quot;-&quot;??_-;_-@_-"/>
    <numFmt numFmtId="167" formatCode="_-[$R$-416]* #,##0.00_-;\-[$R$-416]* #,##0.00_-;_-[$R$-416]* &quot;-&quot;??_-;_-@_-"/>
    <numFmt numFmtId="168" formatCode="0.0000"/>
    <numFmt numFmtId="169" formatCode="0.0%"/>
    <numFmt numFmtId="171" formatCode="&quot;R$&quot;\ #,##0.0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6"/>
      <color theme="9" tint="0.79998168889431442"/>
      <name val="Exotc350 Bd BT"/>
      <family val="5"/>
    </font>
    <font>
      <sz val="11"/>
      <color theme="9" tint="0.79998168889431442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u/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8"/>
      <color theme="8" tint="0.79998168889431442"/>
      <name val="Aptos Narrow"/>
      <family val="2"/>
      <scheme val="minor"/>
    </font>
    <font>
      <sz val="11"/>
      <color theme="8" tint="0.79998168889431442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D9EA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inden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applyAlignment="1">
      <alignment horizontal="left" indent="1"/>
    </xf>
    <xf numFmtId="0" fontId="0" fillId="4" borderId="1" xfId="0" applyFill="1" applyBorder="1" applyAlignment="1">
      <alignment horizontal="left" indent="1"/>
    </xf>
    <xf numFmtId="44" fontId="4" fillId="5" borderId="1" xfId="0" applyNumberFormat="1" applyFont="1" applyFill="1" applyBorder="1"/>
    <xf numFmtId="16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1" fontId="4" fillId="5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indent="1"/>
    </xf>
    <xf numFmtId="1" fontId="4" fillId="5" borderId="1" xfId="0" applyNumberFormat="1" applyFont="1" applyFill="1" applyBorder="1" applyAlignment="1">
      <alignment horizontal="center"/>
    </xf>
    <xf numFmtId="0" fontId="3" fillId="3" borderId="3" xfId="0" applyFont="1" applyFill="1" applyBorder="1"/>
    <xf numFmtId="165" fontId="4" fillId="7" borderId="4" xfId="0" applyNumberFormat="1" applyFont="1" applyFill="1" applyBorder="1" applyAlignment="1">
      <alignment horizontal="left"/>
    </xf>
    <xf numFmtId="0" fontId="4" fillId="7" borderId="4" xfId="0" applyFont="1" applyFill="1" applyBorder="1"/>
    <xf numFmtId="166" fontId="4" fillId="7" borderId="4" xfId="0" applyNumberFormat="1" applyFont="1" applyFill="1" applyBorder="1"/>
    <xf numFmtId="44" fontId="4" fillId="7" borderId="4" xfId="1" applyFont="1" applyFill="1" applyBorder="1"/>
    <xf numFmtId="1" fontId="4" fillId="7" borderId="4" xfId="0" applyNumberFormat="1" applyFont="1" applyFill="1" applyBorder="1" applyAlignment="1">
      <alignment horizontal="center"/>
    </xf>
    <xf numFmtId="165" fontId="4" fillId="8" borderId="4" xfId="0" applyNumberFormat="1" applyFont="1" applyFill="1" applyBorder="1" applyAlignment="1">
      <alignment horizontal="left"/>
    </xf>
    <xf numFmtId="0" fontId="4" fillId="8" borderId="4" xfId="0" applyFont="1" applyFill="1" applyBorder="1" applyAlignment="1">
      <alignment vertical="center"/>
    </xf>
    <xf numFmtId="166" fontId="4" fillId="8" borderId="4" xfId="0" applyNumberFormat="1" applyFont="1" applyFill="1" applyBorder="1"/>
    <xf numFmtId="44" fontId="4" fillId="8" borderId="4" xfId="1" applyFont="1" applyFill="1" applyBorder="1"/>
    <xf numFmtId="1" fontId="4" fillId="8" borderId="4" xfId="0" applyNumberFormat="1" applyFont="1" applyFill="1" applyBorder="1" applyAlignment="1">
      <alignment horizontal="center"/>
    </xf>
    <xf numFmtId="0" fontId="0" fillId="0" borderId="0" xfId="1" applyNumberFormat="1" applyFont="1"/>
    <xf numFmtId="166" fontId="4" fillId="4" borderId="4" xfId="0" applyNumberFormat="1" applyFont="1" applyFill="1" applyBorder="1"/>
    <xf numFmtId="44" fontId="4" fillId="4" borderId="4" xfId="1" applyFont="1" applyFill="1" applyBorder="1"/>
    <xf numFmtId="1" fontId="4" fillId="4" borderId="4" xfId="0" applyNumberFormat="1" applyFont="1" applyFill="1" applyBorder="1" applyAlignment="1">
      <alignment horizontal="center"/>
    </xf>
    <xf numFmtId="167" fontId="4" fillId="4" borderId="4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1" fontId="3" fillId="3" borderId="0" xfId="0" applyNumberFormat="1" applyFont="1" applyFill="1" applyAlignment="1">
      <alignment horizontal="center"/>
    </xf>
    <xf numFmtId="168" fontId="3" fillId="3" borderId="1" xfId="0" applyNumberFormat="1" applyFont="1" applyFill="1" applyBorder="1"/>
    <xf numFmtId="1" fontId="0" fillId="0" borderId="0" xfId="0" applyNumberFormat="1" applyAlignment="1">
      <alignment horizontal="center"/>
    </xf>
    <xf numFmtId="0" fontId="4" fillId="9" borderId="0" xfId="0" applyFont="1" applyFill="1" applyAlignment="1">
      <alignment horizontal="left"/>
    </xf>
    <xf numFmtId="2" fontId="4" fillId="5" borderId="1" xfId="0" applyNumberFormat="1" applyFont="1" applyFill="1" applyBorder="1"/>
    <xf numFmtId="14" fontId="4" fillId="5" borderId="1" xfId="0" applyNumberFormat="1" applyFont="1" applyFill="1" applyBorder="1" applyAlignment="1">
      <alignment horizontal="center"/>
    </xf>
    <xf numFmtId="1" fontId="0" fillId="0" borderId="0" xfId="0" applyNumberFormat="1"/>
    <xf numFmtId="14" fontId="0" fillId="0" borderId="0" xfId="0" applyNumberFormat="1"/>
    <xf numFmtId="0" fontId="9" fillId="10" borderId="0" xfId="0" applyFont="1" applyFill="1" applyAlignment="1">
      <alignment horizontal="center" vertical="center"/>
    </xf>
    <xf numFmtId="0" fontId="10" fillId="11" borderId="0" xfId="0" applyFont="1" applyFill="1"/>
    <xf numFmtId="0" fontId="10" fillId="11" borderId="0" xfId="0" applyFont="1" applyFill="1" applyAlignment="1">
      <alignment horizontal="center"/>
    </xf>
    <xf numFmtId="0" fontId="10" fillId="11" borderId="0" xfId="0" applyFont="1" applyFill="1" applyAlignment="1">
      <alignment horizontal="left"/>
    </xf>
    <xf numFmtId="169" fontId="0" fillId="0" borderId="0" xfId="2" applyNumberFormat="1" applyFont="1" applyAlignment="1">
      <alignment horizontal="center"/>
    </xf>
    <xf numFmtId="44" fontId="0" fillId="0" borderId="0" xfId="1" applyFont="1"/>
    <xf numFmtId="0" fontId="9" fillId="1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/>
    </xf>
    <xf numFmtId="164" fontId="5" fillId="4" borderId="5" xfId="0" applyNumberFormat="1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left"/>
    </xf>
    <xf numFmtId="14" fontId="4" fillId="5" borderId="1" xfId="0" applyNumberFormat="1" applyFont="1" applyFill="1" applyBorder="1" applyAlignment="1">
      <alignment horizontal="left"/>
    </xf>
    <xf numFmtId="171" fontId="4" fillId="5" borderId="1" xfId="0" applyNumberFormat="1" applyFont="1" applyFill="1" applyBorder="1" applyAlignment="1">
      <alignment horizontal="left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ustomXml" Target="../ink/ink2.xml"/><Relationship Id="rId7" Type="http://schemas.openxmlformats.org/officeDocument/2006/relationships/customXml" Target="../ink/ink4.xm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11" Type="http://schemas.openxmlformats.org/officeDocument/2006/relationships/customXml" Target="../ink/ink6.xml"/><Relationship Id="rId5" Type="http://schemas.openxmlformats.org/officeDocument/2006/relationships/customXml" Target="../ink/ink3.xm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customXml" Target="../ink/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6108</xdr:colOff>
      <xdr:row>1</xdr:row>
      <xdr:rowOff>168518</xdr:rowOff>
    </xdr:from>
    <xdr:to>
      <xdr:col>11</xdr:col>
      <xdr:colOff>500918</xdr:colOff>
      <xdr:row>9</xdr:row>
      <xdr:rowOff>6349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B2A1FE8-085B-4612-AF71-DD1E24E71C8C}"/>
            </a:ext>
          </a:extLst>
        </xdr:cNvPr>
        <xdr:cNvSpPr txBox="1"/>
      </xdr:nvSpPr>
      <xdr:spPr>
        <a:xfrm>
          <a:off x="7556258" y="466968"/>
          <a:ext cx="1815610" cy="126023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Se pagou</a:t>
          </a:r>
          <a:r>
            <a:rPr lang="pt-BR" sz="110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com 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e o Subtotal for maior ou igual a R$ 1.500, desconto 7,5%</a:t>
          </a:r>
          <a:endParaRPr lang="pt-BR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69608</xdr:colOff>
      <xdr:row>0</xdr:row>
      <xdr:rowOff>295518</xdr:rowOff>
    </xdr:from>
    <xdr:to>
      <xdr:col>11</xdr:col>
      <xdr:colOff>304068</xdr:colOff>
      <xdr:row>8</xdr:row>
      <xdr:rowOff>31749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2D89D969-A93E-405E-9E0F-5E1AA4BC2459}"/>
            </a:ext>
          </a:extLst>
        </xdr:cNvPr>
        <xdr:cNvSpPr txBox="1"/>
      </xdr:nvSpPr>
      <xdr:spPr>
        <a:xfrm>
          <a:off x="7359408" y="295518"/>
          <a:ext cx="1815610" cy="127928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Se pagou</a:t>
          </a:r>
          <a:r>
            <a:rPr lang="pt-BR" sz="110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com 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ou Subtotal for maior ou igual a R$ 2.300, desconto 6,5%</a:t>
          </a:r>
          <a:endParaRPr lang="pt-BR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6108</xdr:colOff>
      <xdr:row>1</xdr:row>
      <xdr:rowOff>162168</xdr:rowOff>
    </xdr:from>
    <xdr:to>
      <xdr:col>11</xdr:col>
      <xdr:colOff>500918</xdr:colOff>
      <xdr:row>12</xdr:row>
      <xdr:rowOff>158749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291916C-DCC1-4CF6-8BA9-14FD423D69F9}"/>
            </a:ext>
          </a:extLst>
        </xdr:cNvPr>
        <xdr:cNvSpPr txBox="1"/>
      </xdr:nvSpPr>
      <xdr:spPr>
        <a:xfrm>
          <a:off x="7556258" y="460618"/>
          <a:ext cx="1815610" cy="195238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Se pagou</a:t>
          </a:r>
          <a:r>
            <a:rPr lang="pt-BR" sz="110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com 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e o Subtotal for:</a:t>
          </a:r>
        </a:p>
        <a:p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&gt;=4.000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7,5%</a:t>
          </a:r>
        </a:p>
        <a:p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&gt;= 3.000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5,0%</a:t>
          </a:r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&gt;= 2.300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3,0%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 2.300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1,5%</a:t>
          </a:r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>
            <a:effectLst/>
          </a:endParaRPr>
        </a:p>
        <a:p>
          <a:endParaRPr lang="pt-BR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938415</xdr:colOff>
      <xdr:row>6</xdr:row>
      <xdr:rowOff>56880</xdr:rowOff>
    </xdr:from>
    <xdr:to>
      <xdr:col>10</xdr:col>
      <xdr:colOff>47775</xdr:colOff>
      <xdr:row>6</xdr:row>
      <xdr:rowOff>174240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50A25BBA-DFFF-92C8-0CB3-303C3E973773}"/>
                </a:ext>
              </a:extLst>
            </xdr14:cNvPr>
            <xdr14:cNvContentPartPr/>
          </xdr14:nvContentPartPr>
          <xdr14:nvPr macro=""/>
          <xdr14:xfrm>
            <a:off x="7615440" y="1428480"/>
            <a:ext cx="709560" cy="117360"/>
          </xdr14:xfrm>
        </xdr:contentPart>
      </mc:Choice>
      <mc:Fallback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50A25BBA-DFFF-92C8-0CB3-303C3E97377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609320" y="1422360"/>
              <a:ext cx="721800" cy="129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864465</xdr:colOff>
      <xdr:row>0</xdr:row>
      <xdr:rowOff>255240</xdr:rowOff>
    </xdr:from>
    <xdr:to>
      <xdr:col>10</xdr:col>
      <xdr:colOff>19335</xdr:colOff>
      <xdr:row>2</xdr:row>
      <xdr:rowOff>97800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B2239E7E-022A-2145-D101-55568ABBDD49}"/>
                </a:ext>
              </a:extLst>
            </xdr14:cNvPr>
            <xdr14:cNvContentPartPr/>
          </xdr14:nvContentPartPr>
          <xdr14:nvPr macro=""/>
          <xdr14:xfrm>
            <a:off x="6303240" y="255240"/>
            <a:ext cx="1993320" cy="452160"/>
          </xdr14:xfrm>
        </xdr:contentPart>
      </mc:Choice>
      <mc:Fallback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B2239E7E-022A-2145-D101-55568ABBDD49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6297120" y="249120"/>
              <a:ext cx="2005560" cy="464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897225</xdr:colOff>
      <xdr:row>5</xdr:row>
      <xdr:rowOff>153420</xdr:rowOff>
    </xdr:from>
    <xdr:to>
      <xdr:col>10</xdr:col>
      <xdr:colOff>18975</xdr:colOff>
      <xdr:row>12</xdr:row>
      <xdr:rowOff>142920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A7362E49-FB0C-9E96-C95C-56A77A36A60E}"/>
                </a:ext>
              </a:extLst>
            </xdr14:cNvPr>
            <xdr14:cNvContentPartPr/>
          </xdr14:nvContentPartPr>
          <xdr14:nvPr macro=""/>
          <xdr14:xfrm>
            <a:off x="6336000" y="1334520"/>
            <a:ext cx="1960200" cy="1323000"/>
          </xdr14:xfrm>
        </xdr:contentPart>
      </mc:Choice>
      <mc:Fallback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A7362E49-FB0C-9E96-C95C-56A77A36A60E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6329880" y="1328400"/>
              <a:ext cx="1972440" cy="1335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1104585</xdr:colOff>
      <xdr:row>4</xdr:row>
      <xdr:rowOff>152040</xdr:rowOff>
    </xdr:from>
    <xdr:to>
      <xdr:col>10</xdr:col>
      <xdr:colOff>29055</xdr:colOff>
      <xdr:row>10</xdr:row>
      <xdr:rowOff>95520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80D80A78-C534-A89C-A9D2-639FBF541674}"/>
                </a:ext>
              </a:extLst>
            </xdr14:cNvPr>
            <xdr14:cNvContentPartPr/>
          </xdr14:nvContentPartPr>
          <xdr14:nvPr macro=""/>
          <xdr14:xfrm>
            <a:off x="6543360" y="1142640"/>
            <a:ext cx="1762920" cy="1086480"/>
          </xdr14:xfrm>
        </xdr:contentPart>
      </mc:Choice>
      <mc:Fallback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0D80A78-C534-A89C-A9D2-639FBF541674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6537240" y="1136520"/>
              <a:ext cx="1775160" cy="1098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1142745</xdr:colOff>
      <xdr:row>3</xdr:row>
      <xdr:rowOff>152100</xdr:rowOff>
    </xdr:from>
    <xdr:to>
      <xdr:col>10</xdr:col>
      <xdr:colOff>48135</xdr:colOff>
      <xdr:row>9</xdr:row>
      <xdr:rowOff>104940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F1B8800F-D3A2-63D4-963A-4831882595F1}"/>
                </a:ext>
              </a:extLst>
            </xdr14:cNvPr>
            <xdr14:cNvContentPartPr/>
          </xdr14:nvContentPartPr>
          <xdr14:nvPr macro=""/>
          <xdr14:xfrm>
            <a:off x="6581520" y="952200"/>
            <a:ext cx="1743840" cy="1095840"/>
          </xdr14:xfrm>
        </xdr:contentPart>
      </mc:Choice>
      <mc:Fallback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F1B8800F-D3A2-63D4-963A-4831882595F1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6575400" y="946080"/>
              <a:ext cx="1756080" cy="1108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846825</xdr:colOff>
      <xdr:row>3</xdr:row>
      <xdr:rowOff>114660</xdr:rowOff>
    </xdr:from>
    <xdr:to>
      <xdr:col>7</xdr:col>
      <xdr:colOff>1176225</xdr:colOff>
      <xdr:row>7</xdr:row>
      <xdr:rowOff>38100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CEFC9AFD-BBBC-82B2-096D-3A1397858343}"/>
                </a:ext>
              </a:extLst>
            </xdr14:cNvPr>
            <xdr14:cNvContentPartPr/>
          </xdr14:nvContentPartPr>
          <xdr14:nvPr macro=""/>
          <xdr14:xfrm>
            <a:off x="6285600" y="914760"/>
            <a:ext cx="329400" cy="685440"/>
          </xdr14:xfrm>
        </xdr:contentPart>
      </mc:Choice>
      <mc:Fallback>
        <xdr:pic>
          <xdr:nvPicPr>
            <xdr:cNvPr id="23" name="Tinta 22">
              <a:extLst>
                <a:ext uri="{FF2B5EF4-FFF2-40B4-BE49-F238E27FC236}">
                  <a16:creationId xmlns:a16="http://schemas.microsoft.com/office/drawing/2014/main" id="{CEFC9AFD-BBBC-82B2-096D-3A1397858343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6279473" y="908640"/>
              <a:ext cx="341653" cy="6976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26T18:17:03.981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1971 185 24575,'-10'8'0,"-1"-2"0,1 1 0,-2-2 0,1 1 0,0-2 0,-1 1 0,0-2 0,0 1 0,-15 1 0,15-2 0,-40 7 0,-1-1 0,-88 2 0,-113-13 0,87-2 0,-411 5 0,550-3-151,1 0-1,0-2 0,-1-1 0,2-1 1,-1-1-1,1-1 0,0-1 1,-43-23-1,47 19-6674</inkml:trace>
  <inkml:trace contextRef="#ctx0" brushRef="#br0" timeOffset="1450.9">304 0 24575,'-1'2'0,"0"0"0,0-1 0,-1 0 0,1 1 0,0-1 0,-1 0 0,1 0 0,0 0 0,-1 0 0,0 0 0,1 0 0,-1 0 0,0 0 0,1-1 0,-1 1 0,0-1 0,0 1 0,1-1 0,-1 1 0,0-1 0,-2 0 0,-8 3 0,-157 65 0,161-65 0,0 0 0,1 0 0,-1 0 0,1 1 0,0 0 0,0 1 0,0-1 0,-7 8 0,13-11 0,0 0 0,0 1 0,-1-1 0,1 0 0,0 1 0,0 0 0,1-1 0,-1 1 0,0 0 0,0-1 0,1 1 0,-1 0 0,1 0 0,0-1 0,-1 1 0,1 0 0,0 0 0,0 0 0,0-1 0,0 1 0,0 0 0,1 0 0,-1 0 0,0-1 0,1 1 0,0 0 0,-1 0 0,1-1 0,0 1 0,0 0 0,0-1 0,0 1 0,0-1 0,0 1 0,0-1 0,0 0 0,1 0 0,-1 1 0,1-1 0,-1 0 0,3 1 0,17 14 0,1-1 1,0-1-1,0-2 0,38 16 0,0 1-1366,-37-16-5460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26T18:17:40.582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5536 1010 24575,'-3'-4'0,"-1"0"0,1-1 0,1 1 0,-1-1 0,1 0 0,-1 1 0,0-7 0,-14-22 0,-6 2 0,-2 1 0,0 1 0,-3 2 0,0 0 0,-2 2 0,-56-37 0,-31-3 0,-21-14 0,83 47 0,-1 4 0,-1 1 0,-92-28 0,131 49 0,-229-68 0,31 10 0,-325-65 0,508 122 0,-378-54 0,92 16 0,207 30 0,-135-1 0,-116 17 0,123 2 0,-262-3 0,484 1 0,0 0 0,1 2 0,-1 0 0,1 0 0,-1 2 0,1 0 0,1 1 0,-1 1 0,-18 10 0,-12 10 0,-71 55 0,97-66 0,-116 81 0,51-38 0,-102 91 0,170-132 0,2 1 0,0 0 0,-21 36 0,26-37 0,0-2 0,-1 1 0,0-1 0,-2-1 0,0-1 0,-22 19 0,-12 1 0,28-22 0,1 1 0,1 1 0,0 1 0,1 1 0,-16 18 0,-29 27 21,52-53-159,0 0-1,0 1 0,1 0 1,0 0-1,1 1 0,0 1 1,1-1-1,0 1 1,-9 18-1,10-8-6687</inkml:trace>
  <inkml:trace contextRef="#ctx0" brushRef="#br0" timeOffset="1484.49">6 1037 24575,'-2'44'0,"0"-33"0,1 1 0,0-1 0,1 0 0,1 1 0,-1-1 0,2 0 0,-1 0 0,2 0 0,6 21 0,-6-28 0,-1-1 0,1 0 0,0 0 0,0-1 0,1 1 0,-1 0 0,0-1 0,1 0 0,0 0 0,-1 0 0,1 0 0,0-1 0,0 1 0,0-1 0,0 0 0,0 0 0,0 0 0,6-1 0,10 2 0,1-1 0,26-2 0,-38 1 0,26-2-227,0 0-1,-1-3 1,1 0-1,-1-3 1,66-22-1,-74 18-6598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26T18:18:20.991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5445 3675 24575,'-85'-3'0,"1"-3"0,-1-4 0,-145-37 0,-232-108 0,419 138 0,-395-167 0,280 111 0,-208-108 0,240 109 0,-585-373 0,584 352 0,-151-124 0,202 147 0,-148-102 0,-1-3 0,150 112 0,-123-79 0,117 88 0,-120-106 0,164 129 0,-67-50 0,-44-38 0,-120-96 0,180 151 0,67 50 0,-2 0 0,1 2 0,-1 1 0,-27-9 0,25 11 0,0-2 0,1 0 0,-32-21 0,17 5-341,-1 3 0,-1 1-1,-71-28 1,87 42-6485</inkml:trace>
  <inkml:trace contextRef="#ctx0" brushRef="#br0" timeOffset="2798.61">5419 3067 24575,'-135'-57'0,"32"15"0,-403-239 0,279 147 0,189 109 0,0-2 0,-44-40 0,42 32 0,-55-35 0,-122-53 0,56 34 0,46 21 0,-442-248 0,291 193 0,-28-15 0,-60-43 0,101 54 0,107 36 0,44 25 0,59 43 0,-2 2 0,-58-19 0,56 23 0,0-1 0,-49-30 0,20 1 0,2-4 0,-71-63 0,119 88 0,1-1 0,-42-57 0,11 12 0,7 6 0,34 44 0,-1 1 0,-1 1 0,-24-23 0,21 22 11,1 0-1,0-2 1,2 0 0,-22-39-1,-9-12-1428,31 51-5408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26T18:18:26.113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4896 3017 24233,'-4896'-3017'0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26T18:18:28.506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4843 3043 24237,'-4843'-3043'0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26T18:18:31.759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82 1904 24575,'-2'-19'0,"0"0"0,-2 0 0,0 1 0,-1 0 0,0 0 0,-13-26 0,8 20 0,1-1 0,-8-38 0,15 56 0,1-1 0,0 0 0,0 0 0,1 0 0,0 0 0,0 0 0,1 0 0,3-15 0,-3 21 0,0-1 0,0 1 0,0 0 0,1 0 0,-1 0 0,1 0 0,-1 0 0,1 0 0,0 0 0,0 0 0,0 1 0,0-1 0,0 1 0,0-1 0,0 1 0,0 0 0,1 0 0,-1 0 0,0 0 0,1 0 0,-1 0 0,1 1 0,-1-1 0,1 1 0,-1 0 0,1 0 0,-1 0 0,1 0 0,-1 0 0,1 0 0,2 1 0,107 14-1365,-88-13-5461</inkml:trace>
  <inkml:trace contextRef="#ctx0" brushRef="#br0" timeOffset="1410.11">611 1348 24575,'-1'-68'0,"3"-75"0,-2 139 0,1 0 0,-1 0 0,1 0 0,0 0 0,1 1 0,-1-1 0,1 0 0,-1 1 0,1-1 0,0 1 0,1 0 0,-1-1 0,0 1 0,1 0 0,0 1 0,-1-1 0,1 0 0,0 1 0,1-1 0,-1 1 0,0 0 0,1 0 0,3-1 0,-4 2 0,0 0 0,0 0 0,-1 0 0,1 1 0,0-1 0,0 1 0,0 0 0,0-1 0,0 1 0,0 1 0,0-1 0,0 0 0,0 1 0,0 0 0,0-1 0,0 1 0,-1 0 0,1 1 0,0-1 0,-1 0 0,1 1 0,-1 0 0,1-1 0,-1 1 0,0 0 0,1 0 0,-1 0 0,0 1 0,0-1 0,-1 0 0,3 3 0,11 22-1365,-2 0-5461</inkml:trace>
  <inkml:trace contextRef="#ctx0" brushRef="#br0" timeOffset="2804.23">690 739 24575,'-5'0'0,"-9"-4"0,-4-6 0,2-7 0,4-3 0,-1-4 0,2-2 0,2-2 0,4 1 0,2-1 0,6 5 0,12 7 0,7 5 0,5 5 0,2 3 0,-4 8 0,-1 1 0,-5 1-8191</inkml:trace>
  <inkml:trace contextRef="#ctx0" brushRef="#br0" timeOffset="5057.74">823 210 24575,'-5'0'0,"-5"0"0,-2-4 0,2-6 0,2-7 0,3-3 0,2-4 0,1-3 0,2 0 0,0 0 0,9 3 0,8 7 0,10 6 0,5 10 0,1 4 0,-5 2-8191</inkml:trace>
</inkml: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CC9A0-D22C-43AB-9464-EE4AD54F9B4D}">
  <sheetPr>
    <tabColor rgb="FFFFC000"/>
  </sheetPr>
  <dimension ref="A1:H42"/>
  <sheetViews>
    <sheetView workbookViewId="0">
      <selection activeCell="G3" sqref="G3"/>
    </sheetView>
  </sheetViews>
  <sheetFormatPr defaultRowHeight="15"/>
  <cols>
    <col min="1" max="1" width="11.42578125" customWidth="1"/>
    <col min="2" max="2" width="14.85546875" bestFit="1" customWidth="1"/>
    <col min="3" max="3" width="6.28515625" bestFit="1" customWidth="1"/>
    <col min="4" max="4" width="17.85546875" customWidth="1"/>
    <col min="5" max="5" width="11.7109375" bestFit="1" customWidth="1"/>
    <col min="6" max="6" width="15.28515625" customWidth="1"/>
    <col min="7" max="7" width="8.85546875" bestFit="1" customWidth="1"/>
    <col min="8" max="8" width="10.5703125" customWidth="1"/>
    <col min="9" max="9" width="3.42578125" customWidth="1"/>
  </cols>
  <sheetData>
    <row r="1" spans="1:8" ht="24">
      <c r="A1" s="51" t="s">
        <v>94</v>
      </c>
      <c r="B1" s="51"/>
      <c r="C1" s="51"/>
      <c r="D1" s="51"/>
      <c r="E1" s="51"/>
      <c r="F1" s="51"/>
      <c r="G1" s="45"/>
      <c r="H1" s="45"/>
    </row>
    <row r="2" spans="1:8">
      <c r="A2" s="46" t="s">
        <v>1</v>
      </c>
      <c r="B2" s="46" t="s">
        <v>2</v>
      </c>
      <c r="C2" s="47" t="s">
        <v>3</v>
      </c>
      <c r="D2" s="48" t="s">
        <v>4</v>
      </c>
      <c r="E2" s="46" t="s">
        <v>95</v>
      </c>
      <c r="F2" s="46" t="s">
        <v>96</v>
      </c>
      <c r="G2" s="47" t="s">
        <v>97</v>
      </c>
      <c r="H2" s="47" t="s">
        <v>75</v>
      </c>
    </row>
    <row r="3" spans="1:8">
      <c r="A3" s="6">
        <v>44562</v>
      </c>
      <c r="B3" t="s">
        <v>9</v>
      </c>
      <c r="C3" s="7" t="s">
        <v>98</v>
      </c>
      <c r="D3" s="8" t="s">
        <v>99</v>
      </c>
      <c r="E3" s="9">
        <v>1499.96</v>
      </c>
      <c r="F3" s="9" t="s">
        <v>100</v>
      </c>
      <c r="G3" s="49"/>
      <c r="H3" s="50"/>
    </row>
    <row r="4" spans="1:8">
      <c r="A4" s="6">
        <v>44563</v>
      </c>
      <c r="B4" t="s">
        <v>13</v>
      </c>
      <c r="C4" s="7" t="s">
        <v>98</v>
      </c>
      <c r="D4" s="8" t="s">
        <v>101</v>
      </c>
      <c r="E4" s="9">
        <v>1750.11</v>
      </c>
      <c r="F4" s="9" t="s">
        <v>100</v>
      </c>
      <c r="G4" s="49"/>
      <c r="H4" s="50"/>
    </row>
    <row r="5" spans="1:8">
      <c r="A5" s="6">
        <v>44564</v>
      </c>
      <c r="B5" t="s">
        <v>16</v>
      </c>
      <c r="C5" s="7" t="s">
        <v>98</v>
      </c>
      <c r="D5" s="8" t="s">
        <v>102</v>
      </c>
      <c r="E5" s="9">
        <v>2499.98</v>
      </c>
      <c r="F5" s="9" t="s">
        <v>103</v>
      </c>
      <c r="G5" s="49"/>
      <c r="H5" s="50"/>
    </row>
    <row r="6" spans="1:8">
      <c r="A6" s="6">
        <v>44565</v>
      </c>
      <c r="B6" t="s">
        <v>19</v>
      </c>
      <c r="C6" s="7" t="s">
        <v>20</v>
      </c>
      <c r="D6" s="8" t="s">
        <v>21</v>
      </c>
      <c r="E6" s="9">
        <v>2200.33</v>
      </c>
      <c r="F6" s="9" t="s">
        <v>104</v>
      </c>
      <c r="G6" s="49"/>
      <c r="H6" s="50"/>
    </row>
    <row r="7" spans="1:8">
      <c r="A7" s="6">
        <v>44566</v>
      </c>
      <c r="B7" t="s">
        <v>23</v>
      </c>
      <c r="C7" s="7" t="s">
        <v>24</v>
      </c>
      <c r="D7" s="8" t="s">
        <v>25</v>
      </c>
      <c r="E7" s="9">
        <v>2350.2199999999998</v>
      </c>
      <c r="F7" s="9" t="s">
        <v>104</v>
      </c>
      <c r="G7" s="49"/>
      <c r="H7" s="50"/>
    </row>
    <row r="8" spans="1:8">
      <c r="A8" s="6">
        <v>44566</v>
      </c>
      <c r="B8" t="s">
        <v>105</v>
      </c>
      <c r="C8" s="7" t="s">
        <v>27</v>
      </c>
      <c r="D8" s="8" t="s">
        <v>28</v>
      </c>
      <c r="E8" s="9">
        <v>7834.93</v>
      </c>
      <c r="F8" s="9" t="s">
        <v>100</v>
      </c>
      <c r="G8" s="49"/>
      <c r="H8" s="50"/>
    </row>
    <row r="9" spans="1:8">
      <c r="A9" s="6">
        <v>44567</v>
      </c>
      <c r="B9" t="s">
        <v>26</v>
      </c>
      <c r="C9" s="7" t="s">
        <v>27</v>
      </c>
      <c r="D9" s="8" t="s">
        <v>28</v>
      </c>
      <c r="E9" s="9">
        <v>2300.4499999999998</v>
      </c>
      <c r="F9" s="9" t="s">
        <v>104</v>
      </c>
      <c r="G9" s="49"/>
      <c r="H9" s="50"/>
    </row>
    <row r="10" spans="1:8">
      <c r="A10" s="6">
        <v>44568</v>
      </c>
      <c r="B10" t="s">
        <v>29</v>
      </c>
      <c r="C10" s="7" t="s">
        <v>27</v>
      </c>
      <c r="D10" s="8" t="s">
        <v>30</v>
      </c>
      <c r="E10" s="9">
        <v>1800.86</v>
      </c>
      <c r="F10" s="9" t="s">
        <v>103</v>
      </c>
      <c r="G10" s="49"/>
      <c r="H10" s="50"/>
    </row>
    <row r="11" spans="1:8">
      <c r="A11" s="6">
        <v>44569</v>
      </c>
      <c r="B11" t="s">
        <v>31</v>
      </c>
      <c r="C11" s="7" t="s">
        <v>24</v>
      </c>
      <c r="D11" s="8" t="s">
        <v>32</v>
      </c>
      <c r="E11" s="9">
        <v>900.44</v>
      </c>
      <c r="F11" s="9" t="s">
        <v>100</v>
      </c>
      <c r="G11" s="49"/>
      <c r="H11" s="50"/>
    </row>
    <row r="12" spans="1:8">
      <c r="A12" s="6">
        <v>44570</v>
      </c>
      <c r="B12" t="s">
        <v>33</v>
      </c>
      <c r="C12" s="7" t="s">
        <v>20</v>
      </c>
      <c r="D12" s="8" t="s">
        <v>34</v>
      </c>
      <c r="E12" s="9">
        <v>3799.96</v>
      </c>
      <c r="F12" s="9" t="s">
        <v>100</v>
      </c>
      <c r="G12" s="49"/>
      <c r="H12" s="50"/>
    </row>
    <row r="13" spans="1:8">
      <c r="A13" s="6">
        <v>44570</v>
      </c>
      <c r="B13" t="s">
        <v>106</v>
      </c>
      <c r="C13" s="7" t="s">
        <v>24</v>
      </c>
      <c r="D13" s="8" t="s">
        <v>32</v>
      </c>
      <c r="E13" s="9">
        <v>4823.95</v>
      </c>
      <c r="F13" s="9" t="s">
        <v>100</v>
      </c>
      <c r="G13" s="49"/>
      <c r="H13" s="50"/>
    </row>
    <row r="14" spans="1:8">
      <c r="A14" s="6">
        <v>44571</v>
      </c>
      <c r="B14" t="s">
        <v>35</v>
      </c>
      <c r="C14" s="7" t="s">
        <v>98</v>
      </c>
      <c r="D14" s="8" t="s">
        <v>107</v>
      </c>
      <c r="E14" s="9">
        <v>1499.94</v>
      </c>
      <c r="F14" s="9" t="s">
        <v>104</v>
      </c>
      <c r="G14" s="49"/>
      <c r="H14" s="50"/>
    </row>
    <row r="15" spans="1:8">
      <c r="A15" s="6">
        <v>44572</v>
      </c>
      <c r="B15" t="s">
        <v>37</v>
      </c>
      <c r="C15" s="7" t="s">
        <v>98</v>
      </c>
      <c r="D15" s="8" t="s">
        <v>107</v>
      </c>
      <c r="E15" s="9">
        <v>1750.17</v>
      </c>
      <c r="F15" s="9" t="s">
        <v>104</v>
      </c>
      <c r="G15" s="49"/>
      <c r="H15" s="50"/>
    </row>
    <row r="16" spans="1:8">
      <c r="A16" s="6">
        <v>44573</v>
      </c>
      <c r="B16" t="s">
        <v>38</v>
      </c>
      <c r="C16" s="7" t="s">
        <v>20</v>
      </c>
      <c r="D16" s="8" t="s">
        <v>34</v>
      </c>
      <c r="E16" s="9">
        <v>2350.2199999999998</v>
      </c>
      <c r="F16" s="9" t="s">
        <v>100</v>
      </c>
      <c r="G16" s="49"/>
      <c r="H16" s="50"/>
    </row>
    <row r="17" spans="1:8">
      <c r="A17" s="6">
        <v>44574</v>
      </c>
      <c r="B17" t="s">
        <v>39</v>
      </c>
      <c r="C17" s="7" t="s">
        <v>24</v>
      </c>
      <c r="D17" s="8" t="s">
        <v>32</v>
      </c>
      <c r="E17" s="9">
        <v>2199.96</v>
      </c>
      <c r="F17" s="9" t="s">
        <v>100</v>
      </c>
      <c r="G17" s="49"/>
      <c r="H17" s="50"/>
    </row>
    <row r="18" spans="1:8">
      <c r="A18" s="6">
        <v>44575</v>
      </c>
      <c r="B18" t="s">
        <v>40</v>
      </c>
      <c r="C18" s="7" t="s">
        <v>27</v>
      </c>
      <c r="D18" s="8" t="s">
        <v>30</v>
      </c>
      <c r="E18" s="9">
        <v>2350.4499999999998</v>
      </c>
      <c r="F18" s="9" t="s">
        <v>103</v>
      </c>
      <c r="G18" s="49"/>
      <c r="H18" s="50"/>
    </row>
    <row r="19" spans="1:8">
      <c r="A19" s="6">
        <v>44576</v>
      </c>
      <c r="B19" t="s">
        <v>41</v>
      </c>
      <c r="C19" s="7" t="s">
        <v>27</v>
      </c>
      <c r="D19" s="8" t="s">
        <v>28</v>
      </c>
      <c r="E19" s="9">
        <v>2299.92</v>
      </c>
      <c r="F19" s="9" t="s">
        <v>100</v>
      </c>
      <c r="G19" s="49"/>
      <c r="H19" s="50"/>
    </row>
    <row r="20" spans="1:8">
      <c r="A20" s="6">
        <v>44576</v>
      </c>
      <c r="B20" t="s">
        <v>108</v>
      </c>
      <c r="C20" s="7" t="s">
        <v>98</v>
      </c>
      <c r="D20" s="8" t="s">
        <v>107</v>
      </c>
      <c r="E20" s="9">
        <v>3457.33</v>
      </c>
      <c r="F20" s="9" t="s">
        <v>100</v>
      </c>
      <c r="G20" s="49"/>
      <c r="H20" s="50"/>
    </row>
    <row r="21" spans="1:8">
      <c r="A21" s="6">
        <v>44576</v>
      </c>
      <c r="B21" t="s">
        <v>109</v>
      </c>
      <c r="C21" s="7" t="s">
        <v>98</v>
      </c>
      <c r="D21" s="8" t="s">
        <v>102</v>
      </c>
      <c r="E21" s="9">
        <v>6345.98</v>
      </c>
      <c r="F21" s="9" t="s">
        <v>104</v>
      </c>
      <c r="G21" s="49"/>
      <c r="H21" s="50"/>
    </row>
    <row r="22" spans="1:8">
      <c r="A22" s="6">
        <v>44577</v>
      </c>
      <c r="B22" t="s">
        <v>42</v>
      </c>
      <c r="C22" s="7" t="s">
        <v>24</v>
      </c>
      <c r="D22" s="8" t="s">
        <v>25</v>
      </c>
      <c r="E22" s="9">
        <v>1800.76</v>
      </c>
      <c r="F22" s="9" t="s">
        <v>103</v>
      </c>
      <c r="G22" s="49"/>
      <c r="H22" s="50"/>
    </row>
    <row r="23" spans="1:8">
      <c r="A23" s="6">
        <v>44578</v>
      </c>
      <c r="B23" t="s">
        <v>43</v>
      </c>
      <c r="C23" s="7" t="s">
        <v>20</v>
      </c>
      <c r="D23" s="8" t="s">
        <v>21</v>
      </c>
      <c r="E23" s="9">
        <v>877.34</v>
      </c>
      <c r="F23" s="9" t="s">
        <v>100</v>
      </c>
      <c r="G23" s="49"/>
      <c r="H23" s="50"/>
    </row>
    <row r="24" spans="1:8">
      <c r="A24" s="6">
        <v>44579</v>
      </c>
      <c r="B24" t="s">
        <v>44</v>
      </c>
      <c r="C24" s="7" t="s">
        <v>98</v>
      </c>
      <c r="D24" s="8" t="s">
        <v>102</v>
      </c>
      <c r="E24" s="9">
        <v>2800.45</v>
      </c>
      <c r="F24" s="9" t="s">
        <v>103</v>
      </c>
      <c r="G24" s="49"/>
      <c r="H24" s="50"/>
    </row>
    <row r="25" spans="1:8">
      <c r="A25" s="6">
        <v>44580</v>
      </c>
      <c r="B25" t="s">
        <v>45</v>
      </c>
      <c r="C25" s="7" t="s">
        <v>98</v>
      </c>
      <c r="D25" s="8" t="s">
        <v>101</v>
      </c>
      <c r="E25" s="9">
        <v>1598.12</v>
      </c>
      <c r="F25" s="9" t="s">
        <v>100</v>
      </c>
      <c r="G25" s="49"/>
      <c r="H25" s="50"/>
    </row>
    <row r="26" spans="1:8">
      <c r="A26" s="6">
        <v>44581</v>
      </c>
      <c r="B26" t="s">
        <v>46</v>
      </c>
      <c r="C26" s="7" t="s">
        <v>98</v>
      </c>
      <c r="D26" s="8" t="s">
        <v>99</v>
      </c>
      <c r="E26" s="9">
        <v>1750.34</v>
      </c>
      <c r="F26" s="9" t="s">
        <v>103</v>
      </c>
      <c r="G26" s="49"/>
      <c r="H26" s="50"/>
    </row>
    <row r="27" spans="1:8">
      <c r="A27" s="6">
        <v>44582</v>
      </c>
      <c r="B27" t="s">
        <v>47</v>
      </c>
      <c r="C27" s="7" t="s">
        <v>20</v>
      </c>
      <c r="D27" s="8" t="s">
        <v>34</v>
      </c>
      <c r="E27" s="9">
        <v>2499.96</v>
      </c>
      <c r="F27" s="9" t="s">
        <v>103</v>
      </c>
      <c r="G27" s="49"/>
      <c r="H27" s="50"/>
    </row>
    <row r="28" spans="1:8">
      <c r="A28" s="6">
        <v>44583</v>
      </c>
      <c r="B28" t="s">
        <v>48</v>
      </c>
      <c r="C28" s="7" t="s">
        <v>24</v>
      </c>
      <c r="D28" s="8" t="s">
        <v>32</v>
      </c>
      <c r="E28" s="9">
        <v>2199.96</v>
      </c>
      <c r="F28" s="9" t="s">
        <v>100</v>
      </c>
      <c r="G28" s="49"/>
      <c r="H28" s="50"/>
    </row>
    <row r="29" spans="1:8">
      <c r="A29" s="6">
        <v>44584</v>
      </c>
      <c r="B29" t="s">
        <v>49</v>
      </c>
      <c r="C29" s="7" t="s">
        <v>27</v>
      </c>
      <c r="D29" s="8" t="s">
        <v>30</v>
      </c>
      <c r="E29" s="9">
        <v>2349.9699999999998</v>
      </c>
      <c r="F29" s="9" t="s">
        <v>104</v>
      </c>
      <c r="G29" s="49"/>
      <c r="H29" s="50"/>
    </row>
    <row r="30" spans="1:8">
      <c r="A30" s="6">
        <v>44585</v>
      </c>
      <c r="B30" t="s">
        <v>110</v>
      </c>
      <c r="C30" s="7" t="s">
        <v>24</v>
      </c>
      <c r="D30" s="8" t="s">
        <v>32</v>
      </c>
      <c r="E30" s="9">
        <v>3745</v>
      </c>
      <c r="F30" s="9" t="s">
        <v>100</v>
      </c>
      <c r="G30" s="49"/>
      <c r="H30" s="50"/>
    </row>
    <row r="31" spans="1:8">
      <c r="A31" s="6">
        <v>44585</v>
      </c>
      <c r="B31" t="s">
        <v>50</v>
      </c>
      <c r="C31" s="7" t="s">
        <v>27</v>
      </c>
      <c r="D31" s="8" t="s">
        <v>28</v>
      </c>
      <c r="E31" s="9">
        <v>2300.9899999999998</v>
      </c>
      <c r="F31" s="9" t="s">
        <v>100</v>
      </c>
      <c r="G31" s="49"/>
      <c r="H31" s="50"/>
    </row>
    <row r="32" spans="1:8">
      <c r="A32" s="6">
        <v>44586</v>
      </c>
      <c r="B32" t="s">
        <v>51</v>
      </c>
      <c r="C32" s="7" t="s">
        <v>24</v>
      </c>
      <c r="D32" s="8" t="s">
        <v>25</v>
      </c>
      <c r="E32" s="9">
        <v>1799.98</v>
      </c>
      <c r="F32" s="9" t="s">
        <v>100</v>
      </c>
      <c r="G32" s="49"/>
      <c r="H32" s="50"/>
    </row>
    <row r="33" spans="1:8">
      <c r="A33" s="6">
        <v>44587</v>
      </c>
      <c r="B33" t="s">
        <v>52</v>
      </c>
      <c r="C33" s="7" t="s">
        <v>27</v>
      </c>
      <c r="D33" s="8" t="s">
        <v>30</v>
      </c>
      <c r="E33" s="9">
        <v>1125.45</v>
      </c>
      <c r="F33" s="9" t="s">
        <v>100</v>
      </c>
      <c r="G33" s="49"/>
      <c r="H33" s="50"/>
    </row>
    <row r="34" spans="1:8">
      <c r="A34" s="6">
        <v>44588</v>
      </c>
      <c r="B34" t="s">
        <v>111</v>
      </c>
      <c r="C34" s="7" t="s">
        <v>24</v>
      </c>
      <c r="D34" s="8" t="s">
        <v>32</v>
      </c>
      <c r="E34" s="9">
        <v>2945.33</v>
      </c>
      <c r="F34" s="9" t="s">
        <v>104</v>
      </c>
      <c r="G34" s="49"/>
      <c r="H34" s="50"/>
    </row>
    <row r="35" spans="1:8">
      <c r="A35" s="6">
        <v>44588</v>
      </c>
      <c r="B35" t="s">
        <v>112</v>
      </c>
      <c r="C35" s="7" t="s">
        <v>20</v>
      </c>
      <c r="D35" s="8" t="s">
        <v>34</v>
      </c>
      <c r="E35" s="9">
        <v>3456.85</v>
      </c>
      <c r="F35" s="9" t="s">
        <v>100</v>
      </c>
      <c r="G35" s="49"/>
      <c r="H35" s="50"/>
    </row>
    <row r="36" spans="1:8">
      <c r="A36" s="6">
        <v>44589</v>
      </c>
      <c r="B36" t="s">
        <v>54</v>
      </c>
      <c r="C36" s="7" t="s">
        <v>20</v>
      </c>
      <c r="D36" s="8" t="s">
        <v>34</v>
      </c>
      <c r="E36" s="9">
        <v>1545.54</v>
      </c>
      <c r="F36" s="9" t="s">
        <v>100</v>
      </c>
      <c r="G36" s="49"/>
      <c r="H36" s="50"/>
    </row>
    <row r="37" spans="1:8">
      <c r="A37" s="6">
        <v>44590</v>
      </c>
      <c r="B37" t="s">
        <v>55</v>
      </c>
      <c r="C37" s="7" t="s">
        <v>98</v>
      </c>
      <c r="D37" s="8" t="s">
        <v>107</v>
      </c>
      <c r="E37" s="9">
        <v>1750.93</v>
      </c>
      <c r="F37" s="9" t="s">
        <v>103</v>
      </c>
      <c r="G37" s="49"/>
      <c r="H37" s="50"/>
    </row>
    <row r="38" spans="1:8">
      <c r="A38" s="6">
        <v>44591</v>
      </c>
      <c r="B38" t="s">
        <v>56</v>
      </c>
      <c r="C38" s="7" t="s">
        <v>27</v>
      </c>
      <c r="D38" s="8" t="s">
        <v>28</v>
      </c>
      <c r="E38" s="9">
        <v>2500.34</v>
      </c>
      <c r="F38" s="9" t="s">
        <v>103</v>
      </c>
      <c r="G38" s="49"/>
      <c r="H38" s="50"/>
    </row>
    <row r="39" spans="1:8">
      <c r="A39" s="6">
        <v>44592</v>
      </c>
      <c r="B39" t="s">
        <v>113</v>
      </c>
      <c r="C39" s="13" t="s">
        <v>27</v>
      </c>
      <c r="D39" s="8" t="s">
        <v>30</v>
      </c>
      <c r="E39" s="14">
        <v>2934.45</v>
      </c>
      <c r="F39" s="9" t="s">
        <v>100</v>
      </c>
      <c r="G39" s="49"/>
      <c r="H39" s="50"/>
    </row>
    <row r="40" spans="1:8">
      <c r="A40" s="6">
        <v>44592</v>
      </c>
      <c r="B40" t="s">
        <v>114</v>
      </c>
      <c r="C40" s="13" t="s">
        <v>27</v>
      </c>
      <c r="D40" s="8" t="s">
        <v>30</v>
      </c>
      <c r="E40" s="14">
        <v>5982.45</v>
      </c>
      <c r="F40" s="9" t="s">
        <v>100</v>
      </c>
      <c r="G40" s="49"/>
      <c r="H40" s="50"/>
    </row>
    <row r="41" spans="1:8">
      <c r="C41" s="7"/>
      <c r="D41" s="8"/>
      <c r="E41" s="7"/>
      <c r="F41" s="7"/>
      <c r="G41" s="7"/>
      <c r="H41" s="7"/>
    </row>
    <row r="42" spans="1:8">
      <c r="C42" s="7"/>
      <c r="D42" s="8"/>
      <c r="E42" s="7"/>
      <c r="F42" s="7"/>
      <c r="G42" s="7"/>
      <c r="H42" s="7"/>
    </row>
  </sheetData>
  <mergeCells count="1">
    <mergeCell ref="A1:F1"/>
  </mergeCells>
  <dataValidations count="1">
    <dataValidation type="list" allowBlank="1" showInputMessage="1" showErrorMessage="1" sqref="F3:F40" xr:uid="{3697A57B-B789-4A88-A17C-6D601C0C30AD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0966-0BD6-40F9-A980-C6F2377C3CCA}">
  <sheetPr>
    <tabColor rgb="FF92D050"/>
  </sheetPr>
  <dimension ref="A1:J15"/>
  <sheetViews>
    <sheetView workbookViewId="0">
      <selection activeCell="I7" sqref="I7"/>
    </sheetView>
  </sheetViews>
  <sheetFormatPr defaultRowHeight="15"/>
  <cols>
    <col min="1" max="1" width="5.42578125" customWidth="1"/>
    <col min="2" max="2" width="14.42578125" customWidth="1"/>
    <col min="3" max="3" width="12.28515625" customWidth="1"/>
    <col min="4" max="4" width="14.85546875" customWidth="1"/>
    <col min="5" max="5" width="10.42578125" customWidth="1"/>
    <col min="6" max="6" width="17.28515625" customWidth="1"/>
    <col min="7" max="7" width="3.42578125" customWidth="1"/>
    <col min="8" max="8" width="17.28515625" customWidth="1"/>
  </cols>
  <sheetData>
    <row r="1" spans="1:10" ht="33">
      <c r="A1" s="53" t="s">
        <v>59</v>
      </c>
      <c r="B1" s="53"/>
      <c r="C1" s="53"/>
      <c r="D1" s="53"/>
      <c r="E1" s="53"/>
      <c r="F1" s="53"/>
    </row>
    <row r="2" spans="1:10">
      <c r="A2" s="2" t="s">
        <v>60</v>
      </c>
      <c r="B2" s="2" t="s">
        <v>61</v>
      </c>
      <c r="C2" s="2" t="s">
        <v>62</v>
      </c>
      <c r="D2" s="2" t="s">
        <v>63</v>
      </c>
      <c r="E2" s="2" t="s">
        <v>64</v>
      </c>
      <c r="F2" s="2" t="s">
        <v>5</v>
      </c>
      <c r="H2" s="18" t="s">
        <v>5</v>
      </c>
    </row>
    <row r="3" spans="1:10">
      <c r="A3" s="19">
        <v>1</v>
      </c>
      <c r="B3" s="20" t="s">
        <v>65</v>
      </c>
      <c r="C3" s="21">
        <v>6999</v>
      </c>
      <c r="D3" s="22">
        <v>7348.95</v>
      </c>
      <c r="E3" s="23">
        <v>17</v>
      </c>
      <c r="F3" s="22">
        <f>C3*E3</f>
        <v>118983</v>
      </c>
      <c r="H3" s="22">
        <f>SUMPRODUCT(C3:C12,E3:E12)</f>
        <v>317161.29999999993</v>
      </c>
      <c r="J3" t="str">
        <f ca="1">_xlfn.FORMULATEXT(H3)</f>
        <v>=SOMARPRODUTO(C3:C12;E3:E12)</v>
      </c>
    </row>
    <row r="4" spans="1:10">
      <c r="A4" s="24">
        <v>2</v>
      </c>
      <c r="B4" s="25" t="s">
        <v>66</v>
      </c>
      <c r="C4" s="26">
        <v>9799</v>
      </c>
      <c r="D4" s="27">
        <v>10288.950000000001</v>
      </c>
      <c r="E4" s="28">
        <v>7</v>
      </c>
      <c r="F4" s="27">
        <f>C4*E4</f>
        <v>68593</v>
      </c>
    </row>
    <row r="5" spans="1:10">
      <c r="A5" s="19">
        <v>3</v>
      </c>
      <c r="B5" s="20" t="s">
        <v>67</v>
      </c>
      <c r="C5" s="21">
        <v>32.46</v>
      </c>
      <c r="D5" s="22">
        <v>38.951999999999998</v>
      </c>
      <c r="E5" s="23">
        <v>15</v>
      </c>
      <c r="F5" s="22">
        <f t="shared" ref="F5:F12" si="0">PRODUCT(C5,E5)</f>
        <v>486.90000000000003</v>
      </c>
    </row>
    <row r="6" spans="1:10">
      <c r="A6" s="24">
        <v>4</v>
      </c>
      <c r="B6" s="25" t="s">
        <v>68</v>
      </c>
      <c r="C6" s="26">
        <v>25.95</v>
      </c>
      <c r="D6" s="27">
        <v>31.14</v>
      </c>
      <c r="E6" s="28">
        <v>16</v>
      </c>
      <c r="F6" s="27">
        <f t="shared" si="0"/>
        <v>415.2</v>
      </c>
    </row>
    <row r="7" spans="1:10">
      <c r="A7" s="19">
        <v>5</v>
      </c>
      <c r="B7" s="20" t="s">
        <v>69</v>
      </c>
      <c r="C7" s="21">
        <v>345</v>
      </c>
      <c r="D7" s="22">
        <v>396.75</v>
      </c>
      <c r="E7" s="23">
        <v>12</v>
      </c>
      <c r="F7" s="22">
        <f t="shared" si="0"/>
        <v>4140</v>
      </c>
    </row>
    <row r="8" spans="1:10">
      <c r="A8" s="24">
        <v>6</v>
      </c>
      <c r="B8" s="25" t="s">
        <v>70</v>
      </c>
      <c r="C8" s="26">
        <v>850</v>
      </c>
      <c r="D8" s="27">
        <v>935</v>
      </c>
      <c r="E8" s="28">
        <v>5</v>
      </c>
      <c r="F8" s="27">
        <f t="shared" si="0"/>
        <v>4250</v>
      </c>
    </row>
    <row r="9" spans="1:10">
      <c r="A9" s="19">
        <v>7</v>
      </c>
      <c r="B9" s="20" t="s">
        <v>71</v>
      </c>
      <c r="C9" s="21">
        <v>4299</v>
      </c>
      <c r="D9" s="22">
        <v>4513.95</v>
      </c>
      <c r="E9" s="23">
        <v>23</v>
      </c>
      <c r="F9" s="22">
        <f t="shared" si="0"/>
        <v>98877</v>
      </c>
    </row>
    <row r="10" spans="1:10">
      <c r="A10" s="24">
        <v>8</v>
      </c>
      <c r="B10" s="25" t="s">
        <v>72</v>
      </c>
      <c r="C10" s="26">
        <v>1309.9000000000001</v>
      </c>
      <c r="D10" s="27">
        <v>1375.395</v>
      </c>
      <c r="E10" s="28">
        <v>12</v>
      </c>
      <c r="F10" s="27">
        <f t="shared" si="0"/>
        <v>15718.800000000001</v>
      </c>
    </row>
    <row r="11" spans="1:10">
      <c r="A11" s="19">
        <v>9</v>
      </c>
      <c r="B11" s="20" t="s">
        <v>73</v>
      </c>
      <c r="C11" s="21">
        <v>479.9</v>
      </c>
      <c r="D11" s="22">
        <v>551.88499999999999</v>
      </c>
      <c r="E11" s="23">
        <v>9</v>
      </c>
      <c r="F11" s="22">
        <f t="shared" si="0"/>
        <v>4319.0999999999995</v>
      </c>
    </row>
    <row r="12" spans="1:10">
      <c r="A12" s="24">
        <v>10</v>
      </c>
      <c r="B12" s="25" t="s">
        <v>74</v>
      </c>
      <c r="C12" s="26">
        <v>196.9</v>
      </c>
      <c r="D12" s="27">
        <v>226.435</v>
      </c>
      <c r="E12" s="28">
        <v>7</v>
      </c>
      <c r="F12" s="27">
        <f t="shared" si="0"/>
        <v>1378.3</v>
      </c>
      <c r="H12" s="29"/>
    </row>
    <row r="13" spans="1:10">
      <c r="A13" s="54" t="s">
        <v>75</v>
      </c>
      <c r="B13" s="55"/>
      <c r="C13" s="30"/>
      <c r="D13" s="31"/>
      <c r="E13" s="32">
        <f>SUM(E3:E12)</f>
        <v>123</v>
      </c>
      <c r="F13" s="33">
        <f>SUM(F3:F12)</f>
        <v>317161.29999999993</v>
      </c>
    </row>
    <row r="14" spans="1:10">
      <c r="H14" s="34"/>
    </row>
    <row r="15" spans="1:10">
      <c r="E15" s="35"/>
      <c r="H15" s="36"/>
    </row>
  </sheetData>
  <mergeCells count="2">
    <mergeCell ref="A1:F1"/>
    <mergeCell ref="A13:B1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D655D-BF63-4AB4-AF06-CEE68D4CFBCD}">
  <sheetPr>
    <tabColor rgb="FF92D050"/>
  </sheetPr>
  <dimension ref="A1:L33"/>
  <sheetViews>
    <sheetView workbookViewId="0">
      <selection activeCell="L10" sqref="L10"/>
    </sheetView>
  </sheetViews>
  <sheetFormatPr defaultRowHeight="15"/>
  <cols>
    <col min="1" max="1" width="11.42578125" customWidth="1"/>
    <col min="2" max="2" width="20.7109375" customWidth="1"/>
    <col min="3" max="3" width="8.42578125" bestFit="1" customWidth="1"/>
    <col min="4" max="4" width="10.28515625" bestFit="1" customWidth="1"/>
    <col min="5" max="5" width="7.7109375" bestFit="1" customWidth="1"/>
    <col min="6" max="6" width="11.7109375" customWidth="1"/>
    <col min="7" max="7" width="15.28515625" customWidth="1"/>
    <col min="8" max="8" width="3.42578125" customWidth="1"/>
    <col min="9" max="9" width="23.42578125" bestFit="1" customWidth="1"/>
    <col min="10" max="10" width="9.85546875" bestFit="1" customWidth="1"/>
    <col min="12" max="12" width="32.28515625" customWidth="1"/>
  </cols>
  <sheetData>
    <row r="1" spans="1:12" ht="33">
      <c r="A1" s="52" t="s">
        <v>0</v>
      </c>
      <c r="B1" s="52"/>
      <c r="C1" s="52"/>
      <c r="D1" s="52"/>
      <c r="E1" s="52"/>
      <c r="F1" s="52"/>
      <c r="G1" s="52"/>
    </row>
    <row r="2" spans="1:12">
      <c r="A2" s="2" t="s">
        <v>1</v>
      </c>
      <c r="B2" s="2" t="s">
        <v>2</v>
      </c>
      <c r="C2" s="3" t="s">
        <v>79</v>
      </c>
      <c r="D2" s="3" t="s">
        <v>80</v>
      </c>
      <c r="E2" s="37" t="s">
        <v>81</v>
      </c>
      <c r="F2" s="3" t="s">
        <v>82</v>
      </c>
      <c r="G2" s="3" t="s">
        <v>5</v>
      </c>
      <c r="J2" s="38">
        <v>23.444500000000001</v>
      </c>
    </row>
    <row r="3" spans="1:12">
      <c r="A3" s="6">
        <v>43252</v>
      </c>
      <c r="B3" t="s">
        <v>9</v>
      </c>
      <c r="C3" s="13">
        <v>7</v>
      </c>
      <c r="D3" s="14">
        <v>214.28</v>
      </c>
      <c r="E3" s="39">
        <v>3</v>
      </c>
      <c r="F3" s="14">
        <f>IFERROR(D3/E3,0)</f>
        <v>71.426666666666662</v>
      </c>
      <c r="G3" s="9">
        <f>D3*C3+F3*C3</f>
        <v>1999.9466666666667</v>
      </c>
      <c r="I3" s="40" t="s">
        <v>83</v>
      </c>
      <c r="J3" s="41">
        <f>ROUND(J2,2)</f>
        <v>23.44</v>
      </c>
      <c r="L3" t="str">
        <f ca="1">_xlfn.FORMULATEXT(J3)</f>
        <v>=ARRED(J2;2)</v>
      </c>
    </row>
    <row r="4" spans="1:12">
      <c r="A4" s="6">
        <v>43253</v>
      </c>
      <c r="B4" t="s">
        <v>13</v>
      </c>
      <c r="C4" s="13">
        <v>5</v>
      </c>
      <c r="D4" s="14">
        <v>350</v>
      </c>
      <c r="E4" s="39">
        <v>2</v>
      </c>
      <c r="F4" s="14">
        <f t="shared" ref="F4:F32" si="0">IFERROR(D4/E4,0)</f>
        <v>175</v>
      </c>
      <c r="G4" s="9">
        <f t="shared" ref="G4:G32" si="1">D4*C4+F4*C4</f>
        <v>2625</v>
      </c>
      <c r="I4" s="40" t="s">
        <v>84</v>
      </c>
      <c r="J4" s="41">
        <f>ROUND(J2,1)</f>
        <v>23.4</v>
      </c>
      <c r="L4" t="str">
        <f t="shared" ref="L4:L7" ca="1" si="2">_xlfn.FORMULATEXT(J4)</f>
        <v>=ARRED(J2;1)</v>
      </c>
    </row>
    <row r="5" spans="1:12">
      <c r="A5" s="6">
        <v>43254</v>
      </c>
      <c r="B5" t="s">
        <v>16</v>
      </c>
      <c r="C5" s="13">
        <v>14</v>
      </c>
      <c r="D5" s="14">
        <v>178.57</v>
      </c>
      <c r="E5" s="39">
        <v>0</v>
      </c>
      <c r="F5" s="14">
        <f t="shared" si="0"/>
        <v>0</v>
      </c>
      <c r="G5" s="9">
        <f t="shared" si="1"/>
        <v>2499.98</v>
      </c>
      <c r="I5" s="40" t="s">
        <v>85</v>
      </c>
      <c r="J5" s="41">
        <f>ROUND(J2,0)</f>
        <v>23</v>
      </c>
      <c r="L5" t="str">
        <f t="shared" ca="1" si="2"/>
        <v>=ARRED(J2;0)</v>
      </c>
    </row>
    <row r="6" spans="1:12">
      <c r="A6" s="6">
        <v>43255</v>
      </c>
      <c r="B6" t="s">
        <v>19</v>
      </c>
      <c r="C6" s="13">
        <v>10</v>
      </c>
      <c r="D6" s="14">
        <v>220</v>
      </c>
      <c r="E6" s="39">
        <v>3</v>
      </c>
      <c r="F6" s="14">
        <f t="shared" si="0"/>
        <v>73.333333333333329</v>
      </c>
      <c r="G6" s="9">
        <f t="shared" si="1"/>
        <v>2933.333333333333</v>
      </c>
      <c r="I6" s="40" t="s">
        <v>86</v>
      </c>
      <c r="J6" s="41">
        <f>ROUNDUP(J2,2)</f>
        <v>23.450000000000003</v>
      </c>
      <c r="L6" t="str">
        <f t="shared" ca="1" si="2"/>
        <v>=ARREDONDAR.PARA.CIMA(J2;2)</v>
      </c>
    </row>
    <row r="7" spans="1:12">
      <c r="A7" s="6">
        <v>43256</v>
      </c>
      <c r="B7" t="s">
        <v>23</v>
      </c>
      <c r="C7" s="13">
        <v>4</v>
      </c>
      <c r="D7" s="14">
        <v>587.5</v>
      </c>
      <c r="E7" s="39">
        <v>3</v>
      </c>
      <c r="F7" s="14">
        <f t="shared" si="0"/>
        <v>195.83333333333334</v>
      </c>
      <c r="G7" s="9">
        <f t="shared" si="1"/>
        <v>3133.3333333333335</v>
      </c>
      <c r="I7" s="40" t="s">
        <v>87</v>
      </c>
      <c r="J7" s="41">
        <f>ROUNDDOWN(J2,2)</f>
        <v>23.44</v>
      </c>
      <c r="L7" t="str">
        <f t="shared" ca="1" si="2"/>
        <v>=ARREDONDAR.PARA.BAIXO(J2;2)</v>
      </c>
    </row>
    <row r="8" spans="1:12">
      <c r="A8" s="6">
        <v>43257</v>
      </c>
      <c r="B8" t="s">
        <v>26</v>
      </c>
      <c r="C8" s="13">
        <v>8</v>
      </c>
      <c r="D8" s="14">
        <v>287.5</v>
      </c>
      <c r="E8" s="39">
        <v>2</v>
      </c>
      <c r="F8" s="14">
        <f t="shared" si="0"/>
        <v>143.75</v>
      </c>
      <c r="G8" s="9">
        <f t="shared" si="1"/>
        <v>3450</v>
      </c>
    </row>
    <row r="9" spans="1:12">
      <c r="A9" s="6">
        <v>43258</v>
      </c>
      <c r="B9" t="s">
        <v>29</v>
      </c>
      <c r="C9" s="13">
        <v>6</v>
      </c>
      <c r="D9" s="14">
        <v>300</v>
      </c>
      <c r="E9" s="39">
        <v>0</v>
      </c>
      <c r="F9" s="14">
        <f t="shared" si="0"/>
        <v>0</v>
      </c>
      <c r="G9" s="9">
        <f t="shared" si="1"/>
        <v>1800</v>
      </c>
    </row>
    <row r="10" spans="1:12">
      <c r="A10" s="6">
        <v>43259</v>
      </c>
      <c r="B10" t="s">
        <v>31</v>
      </c>
      <c r="C10" s="13">
        <v>3</v>
      </c>
      <c r="D10" s="14">
        <v>300</v>
      </c>
      <c r="E10" s="39">
        <v>3</v>
      </c>
      <c r="F10" s="14">
        <f t="shared" si="0"/>
        <v>100</v>
      </c>
      <c r="G10" s="9">
        <f t="shared" si="1"/>
        <v>1200</v>
      </c>
    </row>
    <row r="11" spans="1:12">
      <c r="A11" s="6">
        <v>43260</v>
      </c>
      <c r="B11" t="s">
        <v>33</v>
      </c>
      <c r="C11" s="13">
        <v>12</v>
      </c>
      <c r="D11" s="14">
        <v>233.33</v>
      </c>
      <c r="E11" s="39">
        <v>3</v>
      </c>
      <c r="F11" s="14">
        <f t="shared" si="0"/>
        <v>77.776666666666671</v>
      </c>
      <c r="G11" s="9">
        <f t="shared" si="1"/>
        <v>3733.28</v>
      </c>
    </row>
    <row r="12" spans="1:12">
      <c r="A12" s="6">
        <v>43261</v>
      </c>
      <c r="B12" t="s">
        <v>35</v>
      </c>
      <c r="C12" s="13">
        <v>9</v>
      </c>
      <c r="D12" s="14">
        <v>166.66</v>
      </c>
      <c r="E12" s="39">
        <v>2</v>
      </c>
      <c r="F12" s="14">
        <f t="shared" si="0"/>
        <v>83.33</v>
      </c>
      <c r="G12" s="9">
        <f t="shared" si="1"/>
        <v>2249.91</v>
      </c>
    </row>
    <row r="13" spans="1:12">
      <c r="A13" s="6">
        <v>43262</v>
      </c>
      <c r="B13" t="s">
        <v>37</v>
      </c>
      <c r="C13" s="13">
        <v>7</v>
      </c>
      <c r="D13" s="14">
        <v>250</v>
      </c>
      <c r="E13" s="39">
        <v>0</v>
      </c>
      <c r="F13" s="14">
        <f t="shared" si="0"/>
        <v>0</v>
      </c>
      <c r="G13" s="9">
        <f t="shared" si="1"/>
        <v>1750</v>
      </c>
    </row>
    <row r="14" spans="1:12">
      <c r="A14" s="6">
        <v>43263</v>
      </c>
      <c r="B14" t="s">
        <v>38</v>
      </c>
      <c r="C14" s="13">
        <v>4</v>
      </c>
      <c r="D14" s="14">
        <v>587.5</v>
      </c>
      <c r="E14" s="39">
        <v>3</v>
      </c>
      <c r="F14" s="14">
        <f t="shared" si="0"/>
        <v>195.83333333333334</v>
      </c>
      <c r="G14" s="9">
        <f t="shared" si="1"/>
        <v>3133.3333333333335</v>
      </c>
    </row>
    <row r="15" spans="1:12">
      <c r="A15" s="6">
        <v>43264</v>
      </c>
      <c r="B15" t="s">
        <v>39</v>
      </c>
      <c r="C15" s="13">
        <v>7</v>
      </c>
      <c r="D15" s="14">
        <v>314.27999999999997</v>
      </c>
      <c r="E15" s="39">
        <v>3</v>
      </c>
      <c r="F15" s="14">
        <f t="shared" si="0"/>
        <v>104.75999999999999</v>
      </c>
      <c r="G15" s="9">
        <f t="shared" si="1"/>
        <v>2933.2799999999997</v>
      </c>
    </row>
    <row r="16" spans="1:12">
      <c r="A16" s="6">
        <v>43265</v>
      </c>
      <c r="B16" t="s">
        <v>40</v>
      </c>
      <c r="C16" s="13">
        <v>5</v>
      </c>
      <c r="D16" s="14">
        <v>470</v>
      </c>
      <c r="E16" s="39">
        <v>2</v>
      </c>
      <c r="F16" s="14">
        <f t="shared" si="0"/>
        <v>235</v>
      </c>
      <c r="G16" s="9">
        <f t="shared" si="1"/>
        <v>3525</v>
      </c>
    </row>
    <row r="17" spans="1:7">
      <c r="A17" s="6">
        <v>43266</v>
      </c>
      <c r="B17" t="s">
        <v>41</v>
      </c>
      <c r="C17" s="13">
        <v>14</v>
      </c>
      <c r="D17" s="14">
        <v>164.28</v>
      </c>
      <c r="E17" s="39">
        <v>0</v>
      </c>
      <c r="F17" s="14">
        <f t="shared" si="0"/>
        <v>0</v>
      </c>
      <c r="G17" s="9">
        <f t="shared" si="1"/>
        <v>2299.92</v>
      </c>
    </row>
    <row r="18" spans="1:7">
      <c r="A18" s="6">
        <v>43267</v>
      </c>
      <c r="B18" t="s">
        <v>42</v>
      </c>
      <c r="C18" s="13">
        <v>10</v>
      </c>
      <c r="D18" s="14">
        <v>180</v>
      </c>
      <c r="E18" s="39">
        <v>3</v>
      </c>
      <c r="F18" s="14">
        <f t="shared" si="0"/>
        <v>60</v>
      </c>
      <c r="G18" s="9">
        <f t="shared" si="1"/>
        <v>2400</v>
      </c>
    </row>
    <row r="19" spans="1:7">
      <c r="A19" s="6">
        <v>43268</v>
      </c>
      <c r="B19" t="s">
        <v>43</v>
      </c>
      <c r="C19" s="13">
        <v>4</v>
      </c>
      <c r="D19" s="14">
        <v>225</v>
      </c>
      <c r="E19" s="39">
        <v>3</v>
      </c>
      <c r="F19" s="14">
        <f t="shared" si="0"/>
        <v>75</v>
      </c>
      <c r="G19" s="9">
        <f t="shared" si="1"/>
        <v>1200</v>
      </c>
    </row>
    <row r="20" spans="1:7">
      <c r="A20" s="6">
        <v>43269</v>
      </c>
      <c r="B20" t="s">
        <v>44</v>
      </c>
      <c r="C20" s="13">
        <v>8</v>
      </c>
      <c r="D20" s="14">
        <v>350</v>
      </c>
      <c r="E20" s="39">
        <v>2</v>
      </c>
      <c r="F20" s="14">
        <f t="shared" si="0"/>
        <v>175</v>
      </c>
      <c r="G20" s="9">
        <f t="shared" si="1"/>
        <v>4200</v>
      </c>
    </row>
    <row r="21" spans="1:7">
      <c r="A21" s="6">
        <v>43270</v>
      </c>
      <c r="B21" t="s">
        <v>45</v>
      </c>
      <c r="C21" s="13">
        <v>6</v>
      </c>
      <c r="D21" s="14">
        <v>250</v>
      </c>
      <c r="E21" s="39">
        <v>0</v>
      </c>
      <c r="F21" s="14">
        <f t="shared" si="0"/>
        <v>0</v>
      </c>
      <c r="G21" s="9">
        <f t="shared" si="1"/>
        <v>1500</v>
      </c>
    </row>
    <row r="22" spans="1:7">
      <c r="A22" s="6">
        <v>43271</v>
      </c>
      <c r="B22" t="s">
        <v>46</v>
      </c>
      <c r="C22" s="13">
        <v>3</v>
      </c>
      <c r="D22" s="14">
        <v>583.33333333333303</v>
      </c>
      <c r="E22" s="39">
        <v>3</v>
      </c>
      <c r="F22" s="14">
        <f t="shared" si="0"/>
        <v>194.44444444444434</v>
      </c>
      <c r="G22" s="9">
        <f t="shared" si="1"/>
        <v>2333.3333333333321</v>
      </c>
    </row>
    <row r="23" spans="1:7">
      <c r="A23" s="6">
        <v>43272</v>
      </c>
      <c r="B23" t="s">
        <v>47</v>
      </c>
      <c r="C23" s="13">
        <v>12</v>
      </c>
      <c r="D23" s="14">
        <v>208.33</v>
      </c>
      <c r="E23" s="39">
        <v>3</v>
      </c>
      <c r="F23" s="14">
        <f t="shared" si="0"/>
        <v>69.443333333333342</v>
      </c>
      <c r="G23" s="9">
        <f t="shared" si="1"/>
        <v>3333.28</v>
      </c>
    </row>
    <row r="24" spans="1:7">
      <c r="A24" s="6">
        <v>43273</v>
      </c>
      <c r="B24" t="s">
        <v>48</v>
      </c>
      <c r="C24" s="13">
        <v>9</v>
      </c>
      <c r="D24" s="14">
        <v>244.44</v>
      </c>
      <c r="E24" s="39">
        <v>2</v>
      </c>
      <c r="F24" s="14">
        <f t="shared" si="0"/>
        <v>122.22</v>
      </c>
      <c r="G24" s="9">
        <f t="shared" si="1"/>
        <v>3299.94</v>
      </c>
    </row>
    <row r="25" spans="1:7">
      <c r="A25" s="6">
        <v>43274</v>
      </c>
      <c r="B25" t="s">
        <v>49</v>
      </c>
      <c r="C25" s="13">
        <v>7</v>
      </c>
      <c r="D25" s="14">
        <v>335.71</v>
      </c>
      <c r="E25" s="39">
        <v>0</v>
      </c>
      <c r="F25" s="14">
        <f t="shared" si="0"/>
        <v>0</v>
      </c>
      <c r="G25" s="9">
        <f t="shared" si="1"/>
        <v>2349.9699999999998</v>
      </c>
    </row>
    <row r="26" spans="1:7">
      <c r="A26" s="6">
        <v>43275</v>
      </c>
      <c r="B26" t="s">
        <v>50</v>
      </c>
      <c r="C26" s="13">
        <v>4</v>
      </c>
      <c r="D26" s="14">
        <v>575</v>
      </c>
      <c r="E26" s="39">
        <v>3</v>
      </c>
      <c r="F26" s="14">
        <f t="shared" si="0"/>
        <v>191.66666666666666</v>
      </c>
      <c r="G26" s="9">
        <f t="shared" si="1"/>
        <v>3066.6666666666665</v>
      </c>
    </row>
    <row r="27" spans="1:7">
      <c r="A27" s="6">
        <v>43276</v>
      </c>
      <c r="B27" t="s">
        <v>51</v>
      </c>
      <c r="C27" s="13">
        <v>7</v>
      </c>
      <c r="D27" s="14">
        <v>257.14</v>
      </c>
      <c r="E27" s="39">
        <v>3</v>
      </c>
      <c r="F27" s="14">
        <f t="shared" si="0"/>
        <v>85.713333333333324</v>
      </c>
      <c r="G27" s="9">
        <f t="shared" si="1"/>
        <v>2399.9733333333334</v>
      </c>
    </row>
    <row r="28" spans="1:7">
      <c r="A28" s="6">
        <v>43277</v>
      </c>
      <c r="B28" t="s">
        <v>52</v>
      </c>
      <c r="C28" s="13">
        <v>5</v>
      </c>
      <c r="D28" s="14">
        <v>180</v>
      </c>
      <c r="E28" s="39">
        <v>2</v>
      </c>
      <c r="F28" s="14">
        <f t="shared" si="0"/>
        <v>90</v>
      </c>
      <c r="G28" s="9">
        <f t="shared" si="1"/>
        <v>1350</v>
      </c>
    </row>
    <row r="29" spans="1:7">
      <c r="A29" s="6">
        <v>43278</v>
      </c>
      <c r="B29" t="s">
        <v>53</v>
      </c>
      <c r="C29" s="13">
        <v>14</v>
      </c>
      <c r="D29" s="14">
        <v>200</v>
      </c>
      <c r="E29" s="39">
        <v>0</v>
      </c>
      <c r="F29" s="14">
        <f t="shared" si="0"/>
        <v>0</v>
      </c>
      <c r="G29" s="9">
        <f t="shared" si="1"/>
        <v>2800</v>
      </c>
    </row>
    <row r="30" spans="1:7">
      <c r="A30" s="6">
        <v>43279</v>
      </c>
      <c r="B30" t="s">
        <v>54</v>
      </c>
      <c r="C30" s="13">
        <v>10</v>
      </c>
      <c r="D30" s="14">
        <v>150</v>
      </c>
      <c r="E30" s="39">
        <v>3</v>
      </c>
      <c r="F30" s="14">
        <f t="shared" si="0"/>
        <v>50</v>
      </c>
      <c r="G30" s="9">
        <f t="shared" si="1"/>
        <v>2000</v>
      </c>
    </row>
    <row r="31" spans="1:7">
      <c r="A31" s="6">
        <v>43280</v>
      </c>
      <c r="B31" t="s">
        <v>55</v>
      </c>
      <c r="C31" s="13">
        <v>4</v>
      </c>
      <c r="D31" s="14">
        <v>437.5</v>
      </c>
      <c r="E31" s="39">
        <v>3</v>
      </c>
      <c r="F31" s="14">
        <f t="shared" si="0"/>
        <v>145.83333333333334</v>
      </c>
      <c r="G31" s="9">
        <f t="shared" si="1"/>
        <v>2333.3333333333335</v>
      </c>
    </row>
    <row r="32" spans="1:7">
      <c r="A32" s="6">
        <v>43281</v>
      </c>
      <c r="B32" t="s">
        <v>56</v>
      </c>
      <c r="C32" s="13">
        <v>8</v>
      </c>
      <c r="D32" s="14">
        <v>312.5</v>
      </c>
      <c r="E32" s="39">
        <v>0</v>
      </c>
      <c r="F32" s="14">
        <f t="shared" si="0"/>
        <v>0</v>
      </c>
      <c r="G32" s="9">
        <f t="shared" si="1"/>
        <v>2500</v>
      </c>
    </row>
    <row r="33" spans="3:7">
      <c r="C33" s="13"/>
      <c r="D33" s="7"/>
      <c r="E33" s="39"/>
      <c r="F33" s="7"/>
      <c r="G33" s="14"/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41EC8-1DA4-48DA-86C7-E5FD51AB742C}">
  <sheetPr>
    <tabColor rgb="FF92D050"/>
  </sheetPr>
  <dimension ref="A1:K35"/>
  <sheetViews>
    <sheetView workbookViewId="0">
      <selection activeCell="K10" sqref="K10:K13"/>
    </sheetView>
  </sheetViews>
  <sheetFormatPr defaultRowHeight="15"/>
  <cols>
    <col min="2" max="2" width="11.7109375" customWidth="1"/>
    <col min="3" max="3" width="18.5703125" bestFit="1" customWidth="1"/>
    <col min="4" max="4" width="6.28515625" bestFit="1" customWidth="1"/>
    <col min="5" max="5" width="20.28515625" bestFit="1" customWidth="1"/>
    <col min="6" max="6" width="12.140625" bestFit="1" customWidth="1"/>
    <col min="7" max="7" width="3.42578125" customWidth="1"/>
    <col min="8" max="8" width="18.5703125" customWidth="1"/>
    <col min="9" max="9" width="14.85546875" customWidth="1"/>
    <col min="11" max="11" width="36.42578125" customWidth="1"/>
  </cols>
  <sheetData>
    <row r="1" spans="1:11" ht="33">
      <c r="A1" s="52" t="s">
        <v>0</v>
      </c>
      <c r="B1" s="52"/>
      <c r="C1" s="52"/>
      <c r="D1" s="52"/>
      <c r="E1" s="52"/>
      <c r="F1" s="52"/>
    </row>
    <row r="2" spans="1:11">
      <c r="A2" s="3" t="s">
        <v>88</v>
      </c>
      <c r="B2" s="5" t="s">
        <v>89</v>
      </c>
      <c r="C2" s="2" t="s">
        <v>2</v>
      </c>
      <c r="D2" s="3" t="s">
        <v>3</v>
      </c>
      <c r="E2" s="4" t="s">
        <v>4</v>
      </c>
      <c r="F2" s="3" t="s">
        <v>5</v>
      </c>
      <c r="H2" s="5" t="s">
        <v>90</v>
      </c>
      <c r="I2" s="5" t="s">
        <v>91</v>
      </c>
    </row>
    <row r="3" spans="1:11">
      <c r="A3" s="39">
        <v>9876</v>
      </c>
      <c r="B3" s="6">
        <v>43252</v>
      </c>
      <c r="C3" t="s">
        <v>9</v>
      </c>
      <c r="D3" s="7" t="s">
        <v>10</v>
      </c>
      <c r="E3" s="8" t="s">
        <v>11</v>
      </c>
      <c r="F3" s="9">
        <v>1999.9466666666667</v>
      </c>
      <c r="H3" s="56">
        <f ca="1">RANDBETWEEN(A3,A32)</f>
        <v>9876</v>
      </c>
      <c r="I3" s="42">
        <v>43332</v>
      </c>
      <c r="K3" t="str">
        <f ca="1">_xlfn.FORMULATEXT(H3)</f>
        <v>=ALEATÓRIOENTRE(A3;A32)</v>
      </c>
    </row>
    <row r="4" spans="1:11">
      <c r="A4" s="39">
        <v>9877</v>
      </c>
      <c r="B4" s="6">
        <v>43253</v>
      </c>
      <c r="C4" t="s">
        <v>13</v>
      </c>
      <c r="D4" s="7" t="s">
        <v>10</v>
      </c>
      <c r="E4" s="8" t="s">
        <v>14</v>
      </c>
      <c r="F4" s="9">
        <v>2625</v>
      </c>
      <c r="H4" s="57" t="str">
        <f ca="1">VLOOKUP($H$3,$A$3:$F$32,3,0)</f>
        <v>Cristiano Aparecido</v>
      </c>
      <c r="I4" s="5" t="s">
        <v>92</v>
      </c>
    </row>
    <row r="5" spans="1:11">
      <c r="A5" s="39">
        <v>9878</v>
      </c>
      <c r="B5" s="6">
        <v>43254</v>
      </c>
      <c r="C5" t="s">
        <v>16</v>
      </c>
      <c r="D5" s="7" t="s">
        <v>10</v>
      </c>
      <c r="E5" s="8" t="s">
        <v>17</v>
      </c>
      <c r="F5" s="9">
        <v>2499.98</v>
      </c>
      <c r="H5" s="57" t="str">
        <f ca="1">VLOOKUP($H$3,$A$3:$F$32,4,0)</f>
        <v>SP</v>
      </c>
      <c r="I5" s="42">
        <v>43343</v>
      </c>
    </row>
    <row r="6" spans="1:11">
      <c r="A6" s="39">
        <v>9879</v>
      </c>
      <c r="B6" s="6">
        <v>43255</v>
      </c>
      <c r="C6" t="s">
        <v>19</v>
      </c>
      <c r="D6" s="7" t="s">
        <v>20</v>
      </c>
      <c r="E6" s="8" t="s">
        <v>21</v>
      </c>
      <c r="F6" s="9">
        <v>2933.333333333333</v>
      </c>
      <c r="H6" s="57" t="str">
        <f ca="1">VLOOKUP($H$3,$A$3:$F$32,5,0)</f>
        <v>São Paulo</v>
      </c>
      <c r="I6" s="5" t="s">
        <v>93</v>
      </c>
    </row>
    <row r="7" spans="1:11">
      <c r="A7" s="39">
        <v>9880</v>
      </c>
      <c r="B7" s="6">
        <v>43256</v>
      </c>
      <c r="C7" t="s">
        <v>23</v>
      </c>
      <c r="D7" s="7" t="s">
        <v>24</v>
      </c>
      <c r="E7" s="8" t="s">
        <v>25</v>
      </c>
      <c r="F7" s="9">
        <v>3133.3333333333335</v>
      </c>
      <c r="H7" s="58">
        <f ca="1">VLOOKUP($H$3,$A$3:$F$32,6,0)</f>
        <v>1999.9466666666667</v>
      </c>
      <c r="I7" s="42">
        <f ca="1">RANDBETWEEN(I3,I5)</f>
        <v>43341</v>
      </c>
      <c r="K7" t="str">
        <f ca="1">_xlfn.FORMULATEXT(I7)</f>
        <v>=ALEATÓRIOENTRE(I3;I5)</v>
      </c>
    </row>
    <row r="8" spans="1:11">
      <c r="A8" s="39">
        <v>9881</v>
      </c>
      <c r="B8" s="6">
        <v>43257</v>
      </c>
      <c r="C8" t="s">
        <v>26</v>
      </c>
      <c r="D8" s="7" t="s">
        <v>27</v>
      </c>
      <c r="E8" s="8" t="s">
        <v>28</v>
      </c>
      <c r="F8" s="9">
        <v>3450</v>
      </c>
      <c r="H8" s="43"/>
    </row>
    <row r="9" spans="1:11">
      <c r="A9" s="39">
        <v>9882</v>
      </c>
      <c r="B9" s="6">
        <v>43258</v>
      </c>
      <c r="C9" t="s">
        <v>29</v>
      </c>
      <c r="D9" s="7" t="s">
        <v>27</v>
      </c>
      <c r="E9" s="8" t="s">
        <v>30</v>
      </c>
      <c r="F9" s="9">
        <v>1800</v>
      </c>
    </row>
    <row r="10" spans="1:11">
      <c r="A10" s="39">
        <v>9883</v>
      </c>
      <c r="B10" s="6">
        <v>43259</v>
      </c>
      <c r="C10" t="s">
        <v>31</v>
      </c>
      <c r="D10" s="7" t="s">
        <v>24</v>
      </c>
      <c r="E10" s="8" t="s">
        <v>32</v>
      </c>
      <c r="F10" s="9">
        <v>1200</v>
      </c>
      <c r="K10" t="str">
        <f ca="1">_xlfn.FORMULATEXT(H4)</f>
        <v>=PROCV($H$3;$A$3:$F$32;3;0)</v>
      </c>
    </row>
    <row r="11" spans="1:11">
      <c r="A11" s="39">
        <v>9884</v>
      </c>
      <c r="B11" s="6">
        <v>43260</v>
      </c>
      <c r="C11" t="s">
        <v>33</v>
      </c>
      <c r="D11" s="7" t="s">
        <v>20</v>
      </c>
      <c r="E11" s="8" t="s">
        <v>34</v>
      </c>
      <c r="F11" s="9">
        <v>3733.28</v>
      </c>
      <c r="H11" s="44"/>
      <c r="K11" t="str">
        <f t="shared" ref="K11:K13" ca="1" si="0">_xlfn.FORMULATEXT(H5)</f>
        <v>=PROCV($H$3;$A$3:$F$32;4;0)</v>
      </c>
    </row>
    <row r="12" spans="1:11">
      <c r="A12" s="39">
        <v>9885</v>
      </c>
      <c r="B12" s="6">
        <v>43261</v>
      </c>
      <c r="C12" t="s">
        <v>35</v>
      </c>
      <c r="D12" s="7" t="s">
        <v>10</v>
      </c>
      <c r="E12" s="8" t="s">
        <v>36</v>
      </c>
      <c r="F12" s="9">
        <v>2249.91</v>
      </c>
      <c r="H12" s="44"/>
      <c r="K12" t="str">
        <f t="shared" ca="1" si="0"/>
        <v>=PROCV($H$3;$A$3:$F$32;5;0)</v>
      </c>
    </row>
    <row r="13" spans="1:11">
      <c r="A13" s="39">
        <v>9886</v>
      </c>
      <c r="B13" s="6">
        <v>43262</v>
      </c>
      <c r="C13" t="s">
        <v>37</v>
      </c>
      <c r="D13" s="7" t="s">
        <v>10</v>
      </c>
      <c r="E13" s="8" t="s">
        <v>36</v>
      </c>
      <c r="F13" s="9">
        <v>1750</v>
      </c>
      <c r="K13" t="str">
        <f t="shared" ca="1" si="0"/>
        <v>=PROCV($H$3;$A$3:$F$32;6;0)</v>
      </c>
    </row>
    <row r="14" spans="1:11">
      <c r="A14" s="39">
        <v>9887</v>
      </c>
      <c r="B14" s="6">
        <v>43263</v>
      </c>
      <c r="C14" t="s">
        <v>38</v>
      </c>
      <c r="D14" s="7" t="s">
        <v>20</v>
      </c>
      <c r="E14" s="8" t="s">
        <v>34</v>
      </c>
      <c r="F14" s="9">
        <v>3133.3333333333335</v>
      </c>
    </row>
    <row r="15" spans="1:11">
      <c r="A15" s="39">
        <v>9888</v>
      </c>
      <c r="B15" s="6">
        <v>43264</v>
      </c>
      <c r="C15" t="s">
        <v>39</v>
      </c>
      <c r="D15" s="7" t="s">
        <v>24</v>
      </c>
      <c r="E15" s="8" t="s">
        <v>32</v>
      </c>
      <c r="F15" s="9">
        <v>2933.2799999999997</v>
      </c>
    </row>
    <row r="16" spans="1:11">
      <c r="A16" s="39">
        <v>9889</v>
      </c>
      <c r="B16" s="6">
        <v>43265</v>
      </c>
      <c r="C16" t="s">
        <v>40</v>
      </c>
      <c r="D16" s="7" t="s">
        <v>27</v>
      </c>
      <c r="E16" s="8" t="s">
        <v>30</v>
      </c>
      <c r="F16" s="9">
        <v>3525</v>
      </c>
    </row>
    <row r="17" spans="1:6">
      <c r="A17" s="39">
        <v>9890</v>
      </c>
      <c r="B17" s="6">
        <v>43266</v>
      </c>
      <c r="C17" t="s">
        <v>41</v>
      </c>
      <c r="D17" s="7" t="s">
        <v>27</v>
      </c>
      <c r="E17" s="8" t="s">
        <v>28</v>
      </c>
      <c r="F17" s="9">
        <v>2299.92</v>
      </c>
    </row>
    <row r="18" spans="1:6">
      <c r="A18" s="39">
        <v>9891</v>
      </c>
      <c r="B18" s="6">
        <v>43267</v>
      </c>
      <c r="C18" t="s">
        <v>42</v>
      </c>
      <c r="D18" s="7" t="s">
        <v>24</v>
      </c>
      <c r="E18" s="8" t="s">
        <v>25</v>
      </c>
      <c r="F18" s="9">
        <v>2400</v>
      </c>
    </row>
    <row r="19" spans="1:6">
      <c r="A19" s="39">
        <v>9892</v>
      </c>
      <c r="B19" s="6">
        <v>43268</v>
      </c>
      <c r="C19" t="s">
        <v>43</v>
      </c>
      <c r="D19" s="7" t="s">
        <v>20</v>
      </c>
      <c r="E19" s="8" t="s">
        <v>21</v>
      </c>
      <c r="F19" s="9">
        <v>1200</v>
      </c>
    </row>
    <row r="20" spans="1:6">
      <c r="A20" s="39">
        <v>9893</v>
      </c>
      <c r="B20" s="6">
        <v>43269</v>
      </c>
      <c r="C20" t="s">
        <v>44</v>
      </c>
      <c r="D20" s="7" t="s">
        <v>10</v>
      </c>
      <c r="E20" s="8" t="s">
        <v>17</v>
      </c>
      <c r="F20" s="9">
        <v>4200</v>
      </c>
    </row>
    <row r="21" spans="1:6">
      <c r="A21" s="39">
        <v>9894</v>
      </c>
      <c r="B21" s="6">
        <v>43270</v>
      </c>
      <c r="C21" t="s">
        <v>45</v>
      </c>
      <c r="D21" s="7" t="s">
        <v>10</v>
      </c>
      <c r="E21" s="8" t="s">
        <v>14</v>
      </c>
      <c r="F21" s="9">
        <v>1500</v>
      </c>
    </row>
    <row r="22" spans="1:6">
      <c r="A22" s="39">
        <v>9895</v>
      </c>
      <c r="B22" s="6">
        <v>43271</v>
      </c>
      <c r="C22" t="s">
        <v>46</v>
      </c>
      <c r="D22" s="7" t="s">
        <v>10</v>
      </c>
      <c r="E22" s="8" t="s">
        <v>11</v>
      </c>
      <c r="F22" s="9">
        <v>2333.3333333333321</v>
      </c>
    </row>
    <row r="23" spans="1:6">
      <c r="A23" s="39">
        <v>9896</v>
      </c>
      <c r="B23" s="6">
        <v>43272</v>
      </c>
      <c r="C23" t="s">
        <v>47</v>
      </c>
      <c r="D23" s="7" t="s">
        <v>20</v>
      </c>
      <c r="E23" s="8" t="s">
        <v>34</v>
      </c>
      <c r="F23" s="9">
        <v>3333.28</v>
      </c>
    </row>
    <row r="24" spans="1:6">
      <c r="A24" s="39">
        <v>9897</v>
      </c>
      <c r="B24" s="6">
        <v>43273</v>
      </c>
      <c r="C24" t="s">
        <v>48</v>
      </c>
      <c r="D24" s="7" t="s">
        <v>24</v>
      </c>
      <c r="E24" s="8" t="s">
        <v>32</v>
      </c>
      <c r="F24" s="9">
        <v>3299.94</v>
      </c>
    </row>
    <row r="25" spans="1:6">
      <c r="A25" s="39">
        <v>9898</v>
      </c>
      <c r="B25" s="6">
        <v>43274</v>
      </c>
      <c r="C25" t="s">
        <v>49</v>
      </c>
      <c r="D25" s="7" t="s">
        <v>27</v>
      </c>
      <c r="E25" s="8" t="s">
        <v>30</v>
      </c>
      <c r="F25" s="9">
        <v>2349.9699999999998</v>
      </c>
    </row>
    <row r="26" spans="1:6">
      <c r="A26" s="39">
        <v>9899</v>
      </c>
      <c r="B26" s="6">
        <v>43275</v>
      </c>
      <c r="C26" t="s">
        <v>50</v>
      </c>
      <c r="D26" s="7" t="s">
        <v>27</v>
      </c>
      <c r="E26" s="8" t="s">
        <v>28</v>
      </c>
      <c r="F26" s="9">
        <v>3066.6666666666665</v>
      </c>
    </row>
    <row r="27" spans="1:6">
      <c r="A27" s="39">
        <v>9900</v>
      </c>
      <c r="B27" s="6">
        <v>43276</v>
      </c>
      <c r="C27" t="s">
        <v>51</v>
      </c>
      <c r="D27" s="7" t="s">
        <v>24</v>
      </c>
      <c r="E27" s="8" t="s">
        <v>25</v>
      </c>
      <c r="F27" s="9">
        <v>2399.9733333333334</v>
      </c>
    </row>
    <row r="28" spans="1:6">
      <c r="A28" s="39">
        <v>9901</v>
      </c>
      <c r="B28" s="6">
        <v>43277</v>
      </c>
      <c r="C28" t="s">
        <v>52</v>
      </c>
      <c r="D28" s="7" t="s">
        <v>27</v>
      </c>
      <c r="E28" s="8" t="s">
        <v>30</v>
      </c>
      <c r="F28" s="9">
        <v>1350</v>
      </c>
    </row>
    <row r="29" spans="1:6">
      <c r="A29" s="39">
        <v>9902</v>
      </c>
      <c r="B29" s="6">
        <v>43278</v>
      </c>
      <c r="C29" t="s">
        <v>53</v>
      </c>
      <c r="D29" s="7" t="s">
        <v>24</v>
      </c>
      <c r="E29" s="8" t="s">
        <v>32</v>
      </c>
      <c r="F29" s="9">
        <v>2800</v>
      </c>
    </row>
    <row r="30" spans="1:6">
      <c r="A30" s="39">
        <v>9903</v>
      </c>
      <c r="B30" s="6">
        <v>43279</v>
      </c>
      <c r="C30" t="s">
        <v>54</v>
      </c>
      <c r="D30" s="7" t="s">
        <v>20</v>
      </c>
      <c r="E30" s="8" t="s">
        <v>34</v>
      </c>
      <c r="F30" s="9">
        <v>2000</v>
      </c>
    </row>
    <row r="31" spans="1:6">
      <c r="A31" s="39">
        <v>9904</v>
      </c>
      <c r="B31" s="6">
        <v>43280</v>
      </c>
      <c r="C31" t="s">
        <v>55</v>
      </c>
      <c r="D31" s="7" t="s">
        <v>10</v>
      </c>
      <c r="E31" s="8" t="s">
        <v>36</v>
      </c>
      <c r="F31" s="9">
        <v>2333.3333333333335</v>
      </c>
    </row>
    <row r="32" spans="1:6">
      <c r="A32" s="39">
        <v>9905</v>
      </c>
      <c r="B32" s="6">
        <v>43281</v>
      </c>
      <c r="C32" t="s">
        <v>56</v>
      </c>
      <c r="D32" s="7" t="s">
        <v>27</v>
      </c>
      <c r="E32" s="8" t="s">
        <v>28</v>
      </c>
      <c r="F32" s="9">
        <v>2500</v>
      </c>
    </row>
    <row r="33" spans="4:6">
      <c r="D33" s="13"/>
      <c r="E33" s="8"/>
      <c r="F33" s="14"/>
    </row>
    <row r="34" spans="4:6">
      <c r="D34" s="13"/>
      <c r="E34" s="8"/>
      <c r="F34" s="14"/>
    </row>
    <row r="35" spans="4:6">
      <c r="D35" s="13"/>
      <c r="E35" s="8"/>
      <c r="F35" s="14"/>
    </row>
  </sheetData>
  <mergeCells count="1">
    <mergeCell ref="A1:F1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0272C-6C28-4809-BE87-60372334C973}">
  <sheetPr>
    <tabColor rgb="FF92D050"/>
  </sheetPr>
  <dimension ref="A1:K35"/>
  <sheetViews>
    <sheetView tabSelected="1" workbookViewId="0">
      <selection activeCell="K5" sqref="K5"/>
    </sheetView>
  </sheetViews>
  <sheetFormatPr defaultRowHeight="15"/>
  <cols>
    <col min="1" max="1" width="11.42578125" customWidth="1"/>
    <col min="2" max="2" width="19" customWidth="1"/>
    <col min="3" max="3" width="6.28515625" bestFit="1" customWidth="1"/>
    <col min="4" max="4" width="17.85546875" customWidth="1"/>
    <col min="5" max="5" width="15.28515625" customWidth="1"/>
    <col min="6" max="6" width="5.85546875" bestFit="1" customWidth="1"/>
    <col min="7" max="7" width="3.42578125" customWidth="1"/>
    <col min="8" max="8" width="6.28515625" bestFit="1" customWidth="1"/>
    <col min="9" max="9" width="16" bestFit="1" customWidth="1"/>
    <col min="10" max="10" width="5.85546875" bestFit="1" customWidth="1"/>
    <col min="11" max="11" width="14" customWidth="1"/>
  </cols>
  <sheetData>
    <row r="1" spans="1:11" ht="33">
      <c r="A1" s="52" t="s">
        <v>0</v>
      </c>
      <c r="B1" s="52"/>
      <c r="C1" s="52"/>
      <c r="D1" s="52"/>
      <c r="E1" s="52"/>
      <c r="F1" s="1"/>
    </row>
    <row r="2" spans="1:11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3" t="s">
        <v>76</v>
      </c>
      <c r="H2" s="3" t="s">
        <v>3</v>
      </c>
      <c r="I2" s="4" t="s">
        <v>4</v>
      </c>
      <c r="J2" s="4" t="s">
        <v>76</v>
      </c>
      <c r="K2" s="5" t="s">
        <v>75</v>
      </c>
    </row>
    <row r="3" spans="1:11">
      <c r="A3" s="6">
        <v>43252</v>
      </c>
      <c r="B3" t="s">
        <v>9</v>
      </c>
      <c r="C3" s="7" t="s">
        <v>10</v>
      </c>
      <c r="D3" s="8" t="s">
        <v>11</v>
      </c>
      <c r="E3" s="9">
        <v>1499.96</v>
      </c>
      <c r="F3" s="9" t="s">
        <v>77</v>
      </c>
      <c r="H3" s="11" t="s">
        <v>10</v>
      </c>
      <c r="I3" s="16" t="s">
        <v>11</v>
      </c>
      <c r="J3" s="16" t="s">
        <v>77</v>
      </c>
      <c r="K3" s="12">
        <f>SUMIFS($E$3:$E$32,$C$3:$C$32,H3,$D$3:$D$32,I3,$F$3:$F$32,J3)</f>
        <v>1499.96</v>
      </c>
    </row>
    <row r="4" spans="1:11">
      <c r="A4" s="6">
        <v>43253</v>
      </c>
      <c r="B4" t="s">
        <v>13</v>
      </c>
      <c r="C4" s="7" t="s">
        <v>10</v>
      </c>
      <c r="D4" s="8" t="s">
        <v>14</v>
      </c>
      <c r="E4" s="9">
        <v>1750</v>
      </c>
      <c r="F4" s="9" t="s">
        <v>78</v>
      </c>
      <c r="H4" s="11" t="s">
        <v>10</v>
      </c>
      <c r="I4" s="16" t="s">
        <v>11</v>
      </c>
      <c r="J4" s="16" t="s">
        <v>78</v>
      </c>
      <c r="K4" s="12">
        <f t="shared" ref="K4:K10" si="0">SUMIFS($E$3:$E$32,$C$3:$C$32,H4,$D$3:$D$32,I4,$F$3:$F$32,J4)</f>
        <v>1749.9999999999991</v>
      </c>
    </row>
    <row r="5" spans="1:11">
      <c r="A5" s="6">
        <v>43254</v>
      </c>
      <c r="B5" t="s">
        <v>16</v>
      </c>
      <c r="C5" s="7" t="s">
        <v>10</v>
      </c>
      <c r="D5" s="8" t="s">
        <v>17</v>
      </c>
      <c r="E5" s="9">
        <v>2499.98</v>
      </c>
      <c r="F5" s="9" t="s">
        <v>77</v>
      </c>
      <c r="H5" s="11" t="s">
        <v>10</v>
      </c>
      <c r="I5" s="16" t="s">
        <v>14</v>
      </c>
      <c r="J5" s="16" t="s">
        <v>77</v>
      </c>
      <c r="K5" s="12">
        <f t="shared" si="0"/>
        <v>0</v>
      </c>
    </row>
    <row r="6" spans="1:11">
      <c r="A6" s="6">
        <v>43255</v>
      </c>
      <c r="B6" t="s">
        <v>19</v>
      </c>
      <c r="C6" s="7" t="s">
        <v>20</v>
      </c>
      <c r="D6" s="8" t="s">
        <v>21</v>
      </c>
      <c r="E6" s="9">
        <v>2200</v>
      </c>
      <c r="F6" s="9" t="s">
        <v>77</v>
      </c>
      <c r="H6" s="11" t="s">
        <v>10</v>
      </c>
      <c r="I6" s="16" t="s">
        <v>14</v>
      </c>
      <c r="J6" s="16" t="s">
        <v>78</v>
      </c>
      <c r="K6" s="12">
        <f t="shared" si="0"/>
        <v>3250</v>
      </c>
    </row>
    <row r="7" spans="1:11">
      <c r="A7" s="6">
        <v>43256</v>
      </c>
      <c r="B7" t="s">
        <v>23</v>
      </c>
      <c r="C7" s="7" t="s">
        <v>24</v>
      </c>
      <c r="D7" s="8" t="s">
        <v>25</v>
      </c>
      <c r="E7" s="9">
        <v>2350</v>
      </c>
      <c r="F7" s="9" t="s">
        <v>78</v>
      </c>
      <c r="H7" s="11" t="s">
        <v>10</v>
      </c>
      <c r="I7" s="16" t="s">
        <v>17</v>
      </c>
      <c r="J7" s="16" t="s">
        <v>77</v>
      </c>
      <c r="K7" s="12">
        <f t="shared" si="0"/>
        <v>5299.98</v>
      </c>
    </row>
    <row r="8" spans="1:11">
      <c r="A8" s="6">
        <v>43257</v>
      </c>
      <c r="B8" t="s">
        <v>26</v>
      </c>
      <c r="C8" s="7" t="s">
        <v>27</v>
      </c>
      <c r="D8" s="8" t="s">
        <v>28</v>
      </c>
      <c r="E8" s="9">
        <v>2300</v>
      </c>
      <c r="F8" s="9" t="s">
        <v>77</v>
      </c>
      <c r="H8" s="11" t="s">
        <v>10</v>
      </c>
      <c r="I8" s="16" t="s">
        <v>17</v>
      </c>
      <c r="J8" s="16" t="s">
        <v>78</v>
      </c>
      <c r="K8" s="12">
        <f t="shared" si="0"/>
        <v>0</v>
      </c>
    </row>
    <row r="9" spans="1:11">
      <c r="A9" s="6">
        <v>43258</v>
      </c>
      <c r="B9" t="s">
        <v>29</v>
      </c>
      <c r="C9" s="7" t="s">
        <v>27</v>
      </c>
      <c r="D9" s="8" t="s">
        <v>30</v>
      </c>
      <c r="E9" s="9">
        <v>1800</v>
      </c>
      <c r="F9" s="9" t="s">
        <v>77</v>
      </c>
      <c r="H9" s="11" t="s">
        <v>10</v>
      </c>
      <c r="I9" s="16" t="s">
        <v>36</v>
      </c>
      <c r="J9" s="16" t="s">
        <v>77</v>
      </c>
      <c r="K9" s="12">
        <f t="shared" si="0"/>
        <v>1750</v>
      </c>
    </row>
    <row r="10" spans="1:11">
      <c r="A10" s="6">
        <v>43259</v>
      </c>
      <c r="B10" t="s">
        <v>31</v>
      </c>
      <c r="C10" s="7" t="s">
        <v>24</v>
      </c>
      <c r="D10" s="8" t="s">
        <v>32</v>
      </c>
      <c r="E10" s="9">
        <v>900</v>
      </c>
      <c r="F10" s="9" t="s">
        <v>77</v>
      </c>
      <c r="H10" s="11" t="s">
        <v>10</v>
      </c>
      <c r="I10" s="16" t="s">
        <v>36</v>
      </c>
      <c r="J10" s="16" t="s">
        <v>78</v>
      </c>
      <c r="K10" s="12">
        <f t="shared" si="0"/>
        <v>3249.94</v>
      </c>
    </row>
    <row r="11" spans="1:11">
      <c r="A11" s="6">
        <v>43260</v>
      </c>
      <c r="B11" t="s">
        <v>33</v>
      </c>
      <c r="C11" s="7" t="s">
        <v>20</v>
      </c>
      <c r="D11" s="8" t="s">
        <v>34</v>
      </c>
      <c r="E11" s="9">
        <v>2799.96</v>
      </c>
      <c r="F11" s="9" t="s">
        <v>78</v>
      </c>
    </row>
    <row r="12" spans="1:11">
      <c r="A12" s="6">
        <v>43261</v>
      </c>
      <c r="B12" t="s">
        <v>35</v>
      </c>
      <c r="C12" s="7" t="s">
        <v>10</v>
      </c>
      <c r="D12" s="8" t="s">
        <v>36</v>
      </c>
      <c r="E12" s="9">
        <v>1499.94</v>
      </c>
      <c r="F12" s="9" t="s">
        <v>78</v>
      </c>
    </row>
    <row r="13" spans="1:11">
      <c r="A13" s="6">
        <v>43262</v>
      </c>
      <c r="B13" t="s">
        <v>37</v>
      </c>
      <c r="C13" s="7" t="s">
        <v>10</v>
      </c>
      <c r="D13" s="8" t="s">
        <v>36</v>
      </c>
      <c r="E13" s="9">
        <v>1750</v>
      </c>
      <c r="F13" s="9" t="s">
        <v>77</v>
      </c>
      <c r="K13" s="9"/>
    </row>
    <row r="14" spans="1:11">
      <c r="A14" s="6">
        <v>43263</v>
      </c>
      <c r="B14" t="s">
        <v>38</v>
      </c>
      <c r="C14" s="7" t="s">
        <v>20</v>
      </c>
      <c r="D14" s="8" t="s">
        <v>34</v>
      </c>
      <c r="E14" s="9">
        <v>2350</v>
      </c>
      <c r="F14" s="9" t="s">
        <v>78</v>
      </c>
      <c r="K14" s="9"/>
    </row>
    <row r="15" spans="1:11">
      <c r="A15" s="6">
        <v>43264</v>
      </c>
      <c r="B15" t="s">
        <v>39</v>
      </c>
      <c r="C15" s="7" t="s">
        <v>24</v>
      </c>
      <c r="D15" s="8" t="s">
        <v>32</v>
      </c>
      <c r="E15" s="9">
        <v>2199.96</v>
      </c>
      <c r="F15" s="9" t="s">
        <v>77</v>
      </c>
    </row>
    <row r="16" spans="1:11">
      <c r="A16" s="6">
        <v>43265</v>
      </c>
      <c r="B16" t="s">
        <v>40</v>
      </c>
      <c r="C16" s="7" t="s">
        <v>27</v>
      </c>
      <c r="D16" s="8" t="s">
        <v>30</v>
      </c>
      <c r="E16" s="9">
        <v>2350</v>
      </c>
      <c r="F16" s="9" t="s">
        <v>77</v>
      </c>
    </row>
    <row r="17" spans="1:6">
      <c r="A17" s="6">
        <v>43266</v>
      </c>
      <c r="B17" t="s">
        <v>41</v>
      </c>
      <c r="C17" s="7" t="s">
        <v>27</v>
      </c>
      <c r="D17" s="8" t="s">
        <v>28</v>
      </c>
      <c r="E17" s="9">
        <v>2299.92</v>
      </c>
      <c r="F17" s="9" t="s">
        <v>78</v>
      </c>
    </row>
    <row r="18" spans="1:6">
      <c r="A18" s="6">
        <v>43267</v>
      </c>
      <c r="B18" t="s">
        <v>42</v>
      </c>
      <c r="C18" s="7" t="s">
        <v>24</v>
      </c>
      <c r="D18" s="8" t="s">
        <v>25</v>
      </c>
      <c r="E18" s="9">
        <v>1800</v>
      </c>
      <c r="F18" s="9" t="s">
        <v>77</v>
      </c>
    </row>
    <row r="19" spans="1:6">
      <c r="A19" s="6">
        <v>43268</v>
      </c>
      <c r="B19" t="s">
        <v>43</v>
      </c>
      <c r="C19" s="7" t="s">
        <v>20</v>
      </c>
      <c r="D19" s="8" t="s">
        <v>21</v>
      </c>
      <c r="E19" s="9">
        <v>900</v>
      </c>
      <c r="F19" s="9" t="s">
        <v>77</v>
      </c>
    </row>
    <row r="20" spans="1:6">
      <c r="A20" s="6">
        <v>43269</v>
      </c>
      <c r="B20" t="s">
        <v>44</v>
      </c>
      <c r="C20" s="7" t="s">
        <v>10</v>
      </c>
      <c r="D20" s="8" t="s">
        <v>17</v>
      </c>
      <c r="E20" s="9">
        <v>2800</v>
      </c>
      <c r="F20" s="9" t="s">
        <v>77</v>
      </c>
    </row>
    <row r="21" spans="1:6">
      <c r="A21" s="6">
        <v>43270</v>
      </c>
      <c r="B21" t="s">
        <v>45</v>
      </c>
      <c r="C21" s="7" t="s">
        <v>10</v>
      </c>
      <c r="D21" s="8" t="s">
        <v>14</v>
      </c>
      <c r="E21" s="9">
        <v>1500</v>
      </c>
      <c r="F21" s="9" t="s">
        <v>78</v>
      </c>
    </row>
    <row r="22" spans="1:6">
      <c r="A22" s="6">
        <v>43271</v>
      </c>
      <c r="B22" t="s">
        <v>46</v>
      </c>
      <c r="C22" s="7" t="s">
        <v>10</v>
      </c>
      <c r="D22" s="8" t="s">
        <v>11</v>
      </c>
      <c r="E22" s="9">
        <v>1749.9999999999991</v>
      </c>
      <c r="F22" s="9" t="s">
        <v>78</v>
      </c>
    </row>
    <row r="23" spans="1:6">
      <c r="A23" s="6">
        <v>43272</v>
      </c>
      <c r="B23" t="s">
        <v>47</v>
      </c>
      <c r="C23" s="7" t="s">
        <v>20</v>
      </c>
      <c r="D23" s="8" t="s">
        <v>34</v>
      </c>
      <c r="E23" s="9">
        <v>2499.96</v>
      </c>
      <c r="F23" s="9" t="s">
        <v>77</v>
      </c>
    </row>
    <row r="24" spans="1:6">
      <c r="A24" s="6">
        <v>43273</v>
      </c>
      <c r="B24" t="s">
        <v>48</v>
      </c>
      <c r="C24" s="7" t="s">
        <v>24</v>
      </c>
      <c r="D24" s="8" t="s">
        <v>32</v>
      </c>
      <c r="E24" s="9">
        <v>2199.96</v>
      </c>
      <c r="F24" s="9" t="s">
        <v>78</v>
      </c>
    </row>
    <row r="25" spans="1:6">
      <c r="A25" s="6">
        <v>43274</v>
      </c>
      <c r="B25" t="s">
        <v>49</v>
      </c>
      <c r="C25" s="7" t="s">
        <v>27</v>
      </c>
      <c r="D25" s="8" t="s">
        <v>30</v>
      </c>
      <c r="E25" s="9">
        <v>2349.9699999999998</v>
      </c>
      <c r="F25" s="9" t="s">
        <v>77</v>
      </c>
    </row>
    <row r="26" spans="1:6">
      <c r="A26" s="6">
        <v>43275</v>
      </c>
      <c r="B26" t="s">
        <v>50</v>
      </c>
      <c r="C26" s="7" t="s">
        <v>27</v>
      </c>
      <c r="D26" s="8" t="s">
        <v>28</v>
      </c>
      <c r="E26" s="9">
        <v>2300</v>
      </c>
      <c r="F26" s="9" t="s">
        <v>77</v>
      </c>
    </row>
    <row r="27" spans="1:6">
      <c r="A27" s="6">
        <v>43276</v>
      </c>
      <c r="B27" t="s">
        <v>51</v>
      </c>
      <c r="C27" s="7" t="s">
        <v>24</v>
      </c>
      <c r="D27" s="8" t="s">
        <v>25</v>
      </c>
      <c r="E27" s="9">
        <v>1799.98</v>
      </c>
      <c r="F27" s="9" t="s">
        <v>78</v>
      </c>
    </row>
    <row r="28" spans="1:6">
      <c r="A28" s="6">
        <v>43277</v>
      </c>
      <c r="B28" t="s">
        <v>52</v>
      </c>
      <c r="C28" s="7" t="s">
        <v>27</v>
      </c>
      <c r="D28" s="8" t="s">
        <v>30</v>
      </c>
      <c r="E28" s="9">
        <v>900</v>
      </c>
      <c r="F28" s="9" t="s">
        <v>77</v>
      </c>
    </row>
    <row r="29" spans="1:6">
      <c r="A29" s="6">
        <v>43278</v>
      </c>
      <c r="B29" t="s">
        <v>53</v>
      </c>
      <c r="C29" s="7" t="s">
        <v>24</v>
      </c>
      <c r="D29" s="8" t="s">
        <v>32</v>
      </c>
      <c r="E29" s="9">
        <v>2800</v>
      </c>
      <c r="F29" s="9" t="s">
        <v>77</v>
      </c>
    </row>
    <row r="30" spans="1:6">
      <c r="A30" s="6">
        <v>43279</v>
      </c>
      <c r="B30" t="s">
        <v>54</v>
      </c>
      <c r="C30" s="7" t="s">
        <v>20</v>
      </c>
      <c r="D30" s="8" t="s">
        <v>34</v>
      </c>
      <c r="E30" s="9">
        <v>1500</v>
      </c>
      <c r="F30" s="9" t="s">
        <v>77</v>
      </c>
    </row>
    <row r="31" spans="1:6">
      <c r="A31" s="6">
        <v>43280</v>
      </c>
      <c r="B31" t="s">
        <v>55</v>
      </c>
      <c r="C31" s="7" t="s">
        <v>10</v>
      </c>
      <c r="D31" s="8" t="s">
        <v>36</v>
      </c>
      <c r="E31" s="9">
        <v>1750</v>
      </c>
      <c r="F31" s="9" t="s">
        <v>78</v>
      </c>
    </row>
    <row r="32" spans="1:6">
      <c r="A32" s="6">
        <v>43281</v>
      </c>
      <c r="B32" t="s">
        <v>56</v>
      </c>
      <c r="C32" s="7" t="s">
        <v>27</v>
      </c>
      <c r="D32" s="8" t="s">
        <v>28</v>
      </c>
      <c r="E32" s="9">
        <v>2500</v>
      </c>
      <c r="F32" s="9" t="s">
        <v>78</v>
      </c>
    </row>
    <row r="33" spans="3:6">
      <c r="C33" s="13"/>
      <c r="D33" s="8"/>
      <c r="E33" s="14"/>
      <c r="F33" s="14"/>
    </row>
    <row r="34" spans="3:6">
      <c r="C34" s="13"/>
      <c r="D34" s="8"/>
      <c r="E34" s="14"/>
      <c r="F34" s="14"/>
    </row>
    <row r="35" spans="3:6">
      <c r="C35" s="13"/>
      <c r="D35" s="8"/>
      <c r="E35" s="14"/>
      <c r="F35" s="14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727F-59FF-4BED-8611-C9495BF53E2D}">
  <sheetPr>
    <tabColor rgb="FFFFC000"/>
  </sheetPr>
  <dimension ref="A1:H43"/>
  <sheetViews>
    <sheetView workbookViewId="0">
      <selection activeCell="G3" sqref="G3"/>
    </sheetView>
  </sheetViews>
  <sheetFormatPr defaultRowHeight="15"/>
  <cols>
    <col min="1" max="1" width="11.42578125" customWidth="1"/>
    <col min="2" max="2" width="14.85546875" bestFit="1" customWidth="1"/>
    <col min="3" max="3" width="6.28515625" bestFit="1" customWidth="1"/>
    <col min="4" max="4" width="17.85546875" customWidth="1"/>
    <col min="5" max="5" width="11.7109375" bestFit="1" customWidth="1"/>
    <col min="6" max="6" width="15.28515625" customWidth="1"/>
    <col min="7" max="7" width="9.5703125" customWidth="1"/>
    <col min="8" max="8" width="10.5703125" customWidth="1"/>
    <col min="9" max="9" width="3.42578125" customWidth="1"/>
  </cols>
  <sheetData>
    <row r="1" spans="1:8" ht="24">
      <c r="A1" s="51" t="s">
        <v>94</v>
      </c>
      <c r="B1" s="51"/>
      <c r="C1" s="51"/>
      <c r="D1" s="51"/>
      <c r="E1" s="51"/>
      <c r="F1" s="51"/>
      <c r="G1" s="45"/>
      <c r="H1" s="45"/>
    </row>
    <row r="2" spans="1:8">
      <c r="A2" s="46" t="s">
        <v>1</v>
      </c>
      <c r="B2" s="46" t="s">
        <v>2</v>
      </c>
      <c r="C2" s="47" t="s">
        <v>3</v>
      </c>
      <c r="D2" s="48" t="s">
        <v>4</v>
      </c>
      <c r="E2" s="46" t="s">
        <v>95</v>
      </c>
      <c r="F2" s="46" t="s">
        <v>96</v>
      </c>
      <c r="G2" s="47" t="s">
        <v>97</v>
      </c>
      <c r="H2" s="47" t="s">
        <v>75</v>
      </c>
    </row>
    <row r="3" spans="1:8">
      <c r="A3" s="6">
        <v>44562</v>
      </c>
      <c r="B3" t="s">
        <v>9</v>
      </c>
      <c r="C3" s="7" t="s">
        <v>98</v>
      </c>
      <c r="D3" s="8" t="s">
        <v>99</v>
      </c>
      <c r="E3" s="9">
        <v>1499.96</v>
      </c>
      <c r="F3" s="9" t="s">
        <v>100</v>
      </c>
      <c r="G3" s="49"/>
      <c r="H3" s="50"/>
    </row>
    <row r="4" spans="1:8">
      <c r="A4" s="6">
        <v>44563</v>
      </c>
      <c r="B4" t="s">
        <v>13</v>
      </c>
      <c r="C4" s="7" t="s">
        <v>98</v>
      </c>
      <c r="D4" s="8" t="s">
        <v>101</v>
      </c>
      <c r="E4" s="9">
        <v>1750.11</v>
      </c>
      <c r="F4" s="9" t="s">
        <v>100</v>
      </c>
      <c r="G4" s="49"/>
      <c r="H4" s="50"/>
    </row>
    <row r="5" spans="1:8">
      <c r="A5" s="6">
        <v>44564</v>
      </c>
      <c r="B5" t="s">
        <v>16</v>
      </c>
      <c r="C5" s="7" t="s">
        <v>98</v>
      </c>
      <c r="D5" s="8" t="s">
        <v>102</v>
      </c>
      <c r="E5" s="9">
        <v>2499.98</v>
      </c>
      <c r="F5" s="9" t="s">
        <v>103</v>
      </c>
      <c r="G5" s="49"/>
      <c r="H5" s="50"/>
    </row>
    <row r="6" spans="1:8">
      <c r="A6" s="6">
        <v>44565</v>
      </c>
      <c r="B6" t="s">
        <v>19</v>
      </c>
      <c r="C6" s="7" t="s">
        <v>20</v>
      </c>
      <c r="D6" s="8" t="s">
        <v>21</v>
      </c>
      <c r="E6" s="9">
        <v>2200.33</v>
      </c>
      <c r="F6" s="9" t="s">
        <v>104</v>
      </c>
      <c r="G6" s="49"/>
      <c r="H6" s="50"/>
    </row>
    <row r="7" spans="1:8">
      <c r="A7" s="6">
        <v>44566</v>
      </c>
      <c r="B7" t="s">
        <v>23</v>
      </c>
      <c r="C7" s="7" t="s">
        <v>24</v>
      </c>
      <c r="D7" s="8" t="s">
        <v>25</v>
      </c>
      <c r="E7" s="9">
        <v>2350.2199999999998</v>
      </c>
      <c r="F7" s="9" t="s">
        <v>104</v>
      </c>
      <c r="G7" s="49"/>
      <c r="H7" s="50"/>
    </row>
    <row r="8" spans="1:8">
      <c r="A8" s="6">
        <v>44566</v>
      </c>
      <c r="B8" t="s">
        <v>105</v>
      </c>
      <c r="C8" s="7" t="s">
        <v>27</v>
      </c>
      <c r="D8" s="8" t="s">
        <v>28</v>
      </c>
      <c r="E8" s="9">
        <v>7834.93</v>
      </c>
      <c r="F8" s="9" t="s">
        <v>100</v>
      </c>
      <c r="G8" s="49"/>
      <c r="H8" s="50"/>
    </row>
    <row r="9" spans="1:8">
      <c r="A9" s="6">
        <v>44567</v>
      </c>
      <c r="B9" t="s">
        <v>26</v>
      </c>
      <c r="C9" s="7" t="s">
        <v>27</v>
      </c>
      <c r="D9" s="8" t="s">
        <v>28</v>
      </c>
      <c r="E9" s="9">
        <v>2300.4499999999998</v>
      </c>
      <c r="F9" s="9" t="s">
        <v>104</v>
      </c>
      <c r="G9" s="49"/>
      <c r="H9" s="50"/>
    </row>
    <row r="10" spans="1:8">
      <c r="A10" s="6">
        <v>44568</v>
      </c>
      <c r="B10" t="s">
        <v>29</v>
      </c>
      <c r="C10" s="7" t="s">
        <v>27</v>
      </c>
      <c r="D10" s="8" t="s">
        <v>30</v>
      </c>
      <c r="E10" s="9">
        <v>1800.86</v>
      </c>
      <c r="F10" s="9" t="s">
        <v>103</v>
      </c>
      <c r="G10" s="49"/>
      <c r="H10" s="50"/>
    </row>
    <row r="11" spans="1:8">
      <c r="A11" s="6">
        <v>44569</v>
      </c>
      <c r="B11" t="s">
        <v>31</v>
      </c>
      <c r="C11" s="7" t="s">
        <v>24</v>
      </c>
      <c r="D11" s="8" t="s">
        <v>32</v>
      </c>
      <c r="E11" s="9">
        <v>900.44</v>
      </c>
      <c r="F11" s="9" t="s">
        <v>100</v>
      </c>
      <c r="G11" s="49"/>
      <c r="H11" s="50"/>
    </row>
    <row r="12" spans="1:8">
      <c r="A12" s="6">
        <v>44570</v>
      </c>
      <c r="B12" t="s">
        <v>33</v>
      </c>
      <c r="C12" s="7" t="s">
        <v>20</v>
      </c>
      <c r="D12" s="8" t="s">
        <v>34</v>
      </c>
      <c r="E12" s="9">
        <v>3799.96</v>
      </c>
      <c r="F12" s="9" t="s">
        <v>100</v>
      </c>
      <c r="G12" s="49"/>
      <c r="H12" s="50"/>
    </row>
    <row r="13" spans="1:8">
      <c r="A13" s="6">
        <v>44570</v>
      </c>
      <c r="B13" t="s">
        <v>106</v>
      </c>
      <c r="C13" s="7" t="s">
        <v>24</v>
      </c>
      <c r="D13" s="8" t="s">
        <v>32</v>
      </c>
      <c r="E13" s="9">
        <v>4823.95</v>
      </c>
      <c r="F13" s="9" t="s">
        <v>100</v>
      </c>
      <c r="G13" s="49"/>
      <c r="H13" s="50"/>
    </row>
    <row r="14" spans="1:8">
      <c r="A14" s="6">
        <v>44571</v>
      </c>
      <c r="B14" t="s">
        <v>35</v>
      </c>
      <c r="C14" s="7" t="s">
        <v>98</v>
      </c>
      <c r="D14" s="8" t="s">
        <v>107</v>
      </c>
      <c r="E14" s="9">
        <v>1499.94</v>
      </c>
      <c r="F14" s="9" t="s">
        <v>104</v>
      </c>
      <c r="G14" s="49"/>
      <c r="H14" s="50"/>
    </row>
    <row r="15" spans="1:8">
      <c r="A15" s="6">
        <v>44572</v>
      </c>
      <c r="B15" t="s">
        <v>37</v>
      </c>
      <c r="C15" s="7" t="s">
        <v>98</v>
      </c>
      <c r="D15" s="8" t="s">
        <v>107</v>
      </c>
      <c r="E15" s="9">
        <v>1750.17</v>
      </c>
      <c r="F15" s="9" t="s">
        <v>104</v>
      </c>
      <c r="G15" s="49"/>
      <c r="H15" s="50"/>
    </row>
    <row r="16" spans="1:8">
      <c r="A16" s="6">
        <v>44573</v>
      </c>
      <c r="B16" t="s">
        <v>38</v>
      </c>
      <c r="C16" s="7" t="s">
        <v>20</v>
      </c>
      <c r="D16" s="8" t="s">
        <v>34</v>
      </c>
      <c r="E16" s="9">
        <v>2350.2199999999998</v>
      </c>
      <c r="F16" s="9" t="s">
        <v>100</v>
      </c>
      <c r="G16" s="49"/>
      <c r="H16" s="50"/>
    </row>
    <row r="17" spans="1:8">
      <c r="A17" s="6">
        <v>44574</v>
      </c>
      <c r="B17" t="s">
        <v>39</v>
      </c>
      <c r="C17" s="7" t="s">
        <v>24</v>
      </c>
      <c r="D17" s="8" t="s">
        <v>32</v>
      </c>
      <c r="E17" s="9">
        <v>2199.96</v>
      </c>
      <c r="F17" s="9" t="s">
        <v>100</v>
      </c>
      <c r="G17" s="49"/>
      <c r="H17" s="50"/>
    </row>
    <row r="18" spans="1:8">
      <c r="A18" s="6">
        <v>44575</v>
      </c>
      <c r="B18" t="s">
        <v>40</v>
      </c>
      <c r="C18" s="7" t="s">
        <v>27</v>
      </c>
      <c r="D18" s="8" t="s">
        <v>30</v>
      </c>
      <c r="E18" s="9">
        <v>2350.4499999999998</v>
      </c>
      <c r="F18" s="9" t="s">
        <v>103</v>
      </c>
      <c r="G18" s="49"/>
      <c r="H18" s="50"/>
    </row>
    <row r="19" spans="1:8">
      <c r="A19" s="6">
        <v>44576</v>
      </c>
      <c r="B19" t="s">
        <v>41</v>
      </c>
      <c r="C19" s="7" t="s">
        <v>27</v>
      </c>
      <c r="D19" s="8" t="s">
        <v>28</v>
      </c>
      <c r="E19" s="9">
        <v>2299.92</v>
      </c>
      <c r="F19" s="9" t="s">
        <v>100</v>
      </c>
      <c r="G19" s="49"/>
      <c r="H19" s="50"/>
    </row>
    <row r="20" spans="1:8">
      <c r="A20" s="6">
        <v>44576</v>
      </c>
      <c r="B20" t="s">
        <v>108</v>
      </c>
      <c r="C20" s="7" t="s">
        <v>98</v>
      </c>
      <c r="D20" s="8" t="s">
        <v>107</v>
      </c>
      <c r="E20" s="9">
        <v>3457.33</v>
      </c>
      <c r="F20" s="9" t="s">
        <v>100</v>
      </c>
      <c r="G20" s="49"/>
      <c r="H20" s="50"/>
    </row>
    <row r="21" spans="1:8">
      <c r="A21" s="6">
        <v>44576</v>
      </c>
      <c r="B21" t="s">
        <v>109</v>
      </c>
      <c r="C21" s="7" t="s">
        <v>98</v>
      </c>
      <c r="D21" s="8" t="s">
        <v>102</v>
      </c>
      <c r="E21" s="9">
        <v>6345.98</v>
      </c>
      <c r="F21" s="9" t="s">
        <v>104</v>
      </c>
      <c r="G21" s="49"/>
      <c r="H21" s="50"/>
    </row>
    <row r="22" spans="1:8">
      <c r="A22" s="6">
        <v>44577</v>
      </c>
      <c r="B22" t="s">
        <v>42</v>
      </c>
      <c r="C22" s="7" t="s">
        <v>24</v>
      </c>
      <c r="D22" s="8" t="s">
        <v>25</v>
      </c>
      <c r="E22" s="9">
        <v>1800.76</v>
      </c>
      <c r="F22" s="9" t="s">
        <v>103</v>
      </c>
      <c r="G22" s="49"/>
      <c r="H22" s="50"/>
    </row>
    <row r="23" spans="1:8">
      <c r="A23" s="6">
        <v>44578</v>
      </c>
      <c r="B23" t="s">
        <v>43</v>
      </c>
      <c r="C23" s="7" t="s">
        <v>20</v>
      </c>
      <c r="D23" s="8" t="s">
        <v>21</v>
      </c>
      <c r="E23" s="9">
        <v>877.34</v>
      </c>
      <c r="F23" s="9" t="s">
        <v>100</v>
      </c>
      <c r="G23" s="49"/>
      <c r="H23" s="50"/>
    </row>
    <row r="24" spans="1:8">
      <c r="A24" s="6">
        <v>44579</v>
      </c>
      <c r="B24" t="s">
        <v>44</v>
      </c>
      <c r="C24" s="7" t="s">
        <v>98</v>
      </c>
      <c r="D24" s="8" t="s">
        <v>102</v>
      </c>
      <c r="E24" s="9">
        <v>2800.45</v>
      </c>
      <c r="F24" s="9" t="s">
        <v>103</v>
      </c>
      <c r="G24" s="49"/>
      <c r="H24" s="50"/>
    </row>
    <row r="25" spans="1:8">
      <c r="A25" s="6">
        <v>44580</v>
      </c>
      <c r="B25" t="s">
        <v>45</v>
      </c>
      <c r="C25" s="7" t="s">
        <v>98</v>
      </c>
      <c r="D25" s="8" t="s">
        <v>101</v>
      </c>
      <c r="E25" s="9">
        <v>1598.12</v>
      </c>
      <c r="F25" s="9" t="s">
        <v>100</v>
      </c>
      <c r="G25" s="49"/>
      <c r="H25" s="50"/>
    </row>
    <row r="26" spans="1:8">
      <c r="A26" s="6">
        <v>44581</v>
      </c>
      <c r="B26" t="s">
        <v>46</v>
      </c>
      <c r="C26" s="7" t="s">
        <v>98</v>
      </c>
      <c r="D26" s="8" t="s">
        <v>99</v>
      </c>
      <c r="E26" s="9">
        <v>1750.34</v>
      </c>
      <c r="F26" s="9" t="s">
        <v>103</v>
      </c>
      <c r="G26" s="49"/>
      <c r="H26" s="50"/>
    </row>
    <row r="27" spans="1:8">
      <c r="A27" s="6">
        <v>44582</v>
      </c>
      <c r="B27" t="s">
        <v>47</v>
      </c>
      <c r="C27" s="7" t="s">
        <v>20</v>
      </c>
      <c r="D27" s="8" t="s">
        <v>34</v>
      </c>
      <c r="E27" s="9">
        <v>2499.96</v>
      </c>
      <c r="F27" s="9" t="s">
        <v>103</v>
      </c>
      <c r="G27" s="49"/>
      <c r="H27" s="50"/>
    </row>
    <row r="28" spans="1:8">
      <c r="A28" s="6">
        <v>44583</v>
      </c>
      <c r="B28" t="s">
        <v>48</v>
      </c>
      <c r="C28" s="7" t="s">
        <v>24</v>
      </c>
      <c r="D28" s="8" t="s">
        <v>32</v>
      </c>
      <c r="E28" s="9">
        <v>2199.96</v>
      </c>
      <c r="F28" s="9" t="s">
        <v>100</v>
      </c>
      <c r="G28" s="49"/>
      <c r="H28" s="50"/>
    </row>
    <row r="29" spans="1:8">
      <c r="A29" s="6">
        <v>44584</v>
      </c>
      <c r="B29" t="s">
        <v>49</v>
      </c>
      <c r="C29" s="7" t="s">
        <v>27</v>
      </c>
      <c r="D29" s="8" t="s">
        <v>30</v>
      </c>
      <c r="E29" s="9">
        <v>2349.9699999999998</v>
      </c>
      <c r="F29" s="9" t="s">
        <v>104</v>
      </c>
      <c r="G29" s="49"/>
      <c r="H29" s="50"/>
    </row>
    <row r="30" spans="1:8">
      <c r="A30" s="6">
        <v>44585</v>
      </c>
      <c r="B30" t="s">
        <v>110</v>
      </c>
      <c r="C30" s="7" t="s">
        <v>24</v>
      </c>
      <c r="D30" s="8" t="s">
        <v>32</v>
      </c>
      <c r="E30" s="9">
        <v>3745</v>
      </c>
      <c r="F30" s="9" t="s">
        <v>100</v>
      </c>
      <c r="G30" s="49"/>
      <c r="H30" s="50"/>
    </row>
    <row r="31" spans="1:8">
      <c r="A31" s="6">
        <v>44585</v>
      </c>
      <c r="B31" t="s">
        <v>50</v>
      </c>
      <c r="C31" s="7" t="s">
        <v>27</v>
      </c>
      <c r="D31" s="8" t="s">
        <v>28</v>
      </c>
      <c r="E31" s="9">
        <v>2300.9899999999998</v>
      </c>
      <c r="F31" s="9" t="s">
        <v>100</v>
      </c>
      <c r="G31" s="49"/>
      <c r="H31" s="50"/>
    </row>
    <row r="32" spans="1:8">
      <c r="A32" s="6">
        <v>44586</v>
      </c>
      <c r="B32" t="s">
        <v>51</v>
      </c>
      <c r="C32" s="7" t="s">
        <v>24</v>
      </c>
      <c r="D32" s="8" t="s">
        <v>25</v>
      </c>
      <c r="E32" s="9">
        <v>1799.98</v>
      </c>
      <c r="F32" s="9" t="s">
        <v>100</v>
      </c>
      <c r="G32" s="49"/>
      <c r="H32" s="50"/>
    </row>
    <row r="33" spans="1:8">
      <c r="A33" s="6">
        <v>44587</v>
      </c>
      <c r="B33" t="s">
        <v>52</v>
      </c>
      <c r="C33" s="7" t="s">
        <v>27</v>
      </c>
      <c r="D33" s="8" t="s">
        <v>30</v>
      </c>
      <c r="E33" s="9">
        <v>1125.45</v>
      </c>
      <c r="F33" s="9" t="s">
        <v>100</v>
      </c>
      <c r="G33" s="49"/>
      <c r="H33" s="50"/>
    </row>
    <row r="34" spans="1:8">
      <c r="A34" s="6">
        <v>44588</v>
      </c>
      <c r="B34" t="s">
        <v>111</v>
      </c>
      <c r="C34" s="7" t="s">
        <v>24</v>
      </c>
      <c r="D34" s="8" t="s">
        <v>32</v>
      </c>
      <c r="E34" s="9">
        <v>2945.33</v>
      </c>
      <c r="F34" s="9" t="s">
        <v>104</v>
      </c>
      <c r="G34" s="49"/>
      <c r="H34" s="50"/>
    </row>
    <row r="35" spans="1:8">
      <c r="A35" s="6">
        <v>44588</v>
      </c>
      <c r="B35" t="s">
        <v>112</v>
      </c>
      <c r="C35" s="7" t="s">
        <v>20</v>
      </c>
      <c r="D35" s="8" t="s">
        <v>34</v>
      </c>
      <c r="E35" s="9">
        <v>3456.85</v>
      </c>
      <c r="F35" s="9" t="s">
        <v>100</v>
      </c>
      <c r="G35" s="49"/>
      <c r="H35" s="50"/>
    </row>
    <row r="36" spans="1:8">
      <c r="A36" s="6">
        <v>44589</v>
      </c>
      <c r="B36" t="s">
        <v>54</v>
      </c>
      <c r="C36" s="7" t="s">
        <v>20</v>
      </c>
      <c r="D36" s="8" t="s">
        <v>34</v>
      </c>
      <c r="E36" s="9">
        <v>1545.54</v>
      </c>
      <c r="F36" s="9" t="s">
        <v>100</v>
      </c>
      <c r="G36" s="49"/>
      <c r="H36" s="50"/>
    </row>
    <row r="37" spans="1:8">
      <c r="A37" s="6">
        <v>44590</v>
      </c>
      <c r="B37" t="s">
        <v>55</v>
      </c>
      <c r="C37" s="7" t="s">
        <v>98</v>
      </c>
      <c r="D37" s="8" t="s">
        <v>107</v>
      </c>
      <c r="E37" s="9">
        <v>1750.93</v>
      </c>
      <c r="F37" s="9" t="s">
        <v>103</v>
      </c>
      <c r="G37" s="49"/>
      <c r="H37" s="50"/>
    </row>
    <row r="38" spans="1:8">
      <c r="A38" s="6">
        <v>44591</v>
      </c>
      <c r="B38" t="s">
        <v>56</v>
      </c>
      <c r="C38" s="7" t="s">
        <v>27</v>
      </c>
      <c r="D38" s="8" t="s">
        <v>28</v>
      </c>
      <c r="E38" s="9">
        <v>2500.34</v>
      </c>
      <c r="F38" s="9" t="s">
        <v>103</v>
      </c>
      <c r="G38" s="49"/>
      <c r="H38" s="50"/>
    </row>
    <row r="39" spans="1:8">
      <c r="A39" s="6">
        <v>44592</v>
      </c>
      <c r="B39" t="s">
        <v>113</v>
      </c>
      <c r="C39" s="13" t="s">
        <v>27</v>
      </c>
      <c r="D39" s="8" t="s">
        <v>30</v>
      </c>
      <c r="E39" s="14">
        <v>2934.45</v>
      </c>
      <c r="F39" s="9" t="s">
        <v>100</v>
      </c>
      <c r="G39" s="49"/>
      <c r="H39" s="50"/>
    </row>
    <row r="40" spans="1:8">
      <c r="A40" s="6">
        <v>44592</v>
      </c>
      <c r="B40" t="s">
        <v>114</v>
      </c>
      <c r="C40" s="13" t="s">
        <v>27</v>
      </c>
      <c r="D40" s="8" t="s">
        <v>30</v>
      </c>
      <c r="E40" s="14">
        <v>5982.45</v>
      </c>
      <c r="F40" s="9" t="s">
        <v>100</v>
      </c>
      <c r="G40" s="49"/>
      <c r="H40" s="50"/>
    </row>
    <row r="41" spans="1:8">
      <c r="C41" s="7"/>
      <c r="D41" s="8"/>
      <c r="E41" s="7"/>
      <c r="F41" s="7"/>
      <c r="G41" s="7"/>
      <c r="H41" s="7"/>
    </row>
    <row r="42" spans="1:8">
      <c r="C42" s="7"/>
      <c r="D42" s="8"/>
      <c r="E42" s="7"/>
      <c r="F42" s="7"/>
      <c r="G42" s="7"/>
      <c r="H42" s="7"/>
    </row>
    <row r="43" spans="1:8">
      <c r="C43" s="7"/>
      <c r="D43" s="8"/>
      <c r="E43" s="7"/>
      <c r="F43" s="7"/>
      <c r="G43" s="7"/>
      <c r="H43" s="7"/>
    </row>
  </sheetData>
  <mergeCells count="1">
    <mergeCell ref="A1:F1"/>
  </mergeCells>
  <dataValidations count="1">
    <dataValidation type="list" allowBlank="1" showInputMessage="1" showErrorMessage="1" sqref="F3:F40" xr:uid="{4C4BDE91-DFDF-4E04-AB64-2F4BE2A726C0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D07A-CBA5-4B49-A92D-2635B124577C}">
  <sheetPr>
    <tabColor rgb="FFFFC000"/>
  </sheetPr>
  <dimension ref="A1:H44"/>
  <sheetViews>
    <sheetView workbookViewId="0">
      <selection activeCell="G3" sqref="G3"/>
    </sheetView>
  </sheetViews>
  <sheetFormatPr defaultRowHeight="15"/>
  <cols>
    <col min="1" max="1" width="11.42578125" customWidth="1"/>
    <col min="2" max="2" width="14.85546875" bestFit="1" customWidth="1"/>
    <col min="3" max="3" width="6.28515625" bestFit="1" customWidth="1"/>
    <col min="4" max="4" width="17.85546875" customWidth="1"/>
    <col min="5" max="5" width="11.7109375" bestFit="1" customWidth="1"/>
    <col min="6" max="6" width="15.28515625" customWidth="1"/>
    <col min="7" max="7" width="10.28515625" customWidth="1"/>
    <col min="8" max="8" width="10.5703125" customWidth="1"/>
    <col min="9" max="9" width="3.42578125" customWidth="1"/>
  </cols>
  <sheetData>
    <row r="1" spans="1:8" ht="24">
      <c r="A1" s="51" t="s">
        <v>94</v>
      </c>
      <c r="B1" s="51"/>
      <c r="C1" s="51"/>
      <c r="D1" s="51"/>
      <c r="E1" s="51"/>
      <c r="F1" s="51"/>
      <c r="G1" s="45"/>
      <c r="H1" s="45"/>
    </row>
    <row r="2" spans="1:8">
      <c r="A2" s="46" t="s">
        <v>1</v>
      </c>
      <c r="B2" s="46" t="s">
        <v>2</v>
      </c>
      <c r="C2" s="47" t="s">
        <v>3</v>
      </c>
      <c r="D2" s="48" t="s">
        <v>4</v>
      </c>
      <c r="E2" s="46" t="s">
        <v>95</v>
      </c>
      <c r="F2" s="46" t="s">
        <v>96</v>
      </c>
      <c r="G2" s="47" t="s">
        <v>97</v>
      </c>
      <c r="H2" s="47" t="s">
        <v>75</v>
      </c>
    </row>
    <row r="3" spans="1:8">
      <c r="A3" s="6">
        <v>44562</v>
      </c>
      <c r="B3" t="s">
        <v>9</v>
      </c>
      <c r="C3" s="7" t="s">
        <v>98</v>
      </c>
      <c r="D3" s="8" t="s">
        <v>99</v>
      </c>
      <c r="E3" s="9">
        <v>1499.96</v>
      </c>
      <c r="F3" s="9" t="s">
        <v>100</v>
      </c>
      <c r="G3" s="49"/>
      <c r="H3" s="50"/>
    </row>
    <row r="4" spans="1:8">
      <c r="A4" s="6">
        <v>44563</v>
      </c>
      <c r="B4" t="s">
        <v>13</v>
      </c>
      <c r="C4" s="7" t="s">
        <v>98</v>
      </c>
      <c r="D4" s="8" t="s">
        <v>101</v>
      </c>
      <c r="E4" s="9">
        <v>1750.11</v>
      </c>
      <c r="F4" s="9" t="s">
        <v>100</v>
      </c>
      <c r="G4" s="49"/>
      <c r="H4" s="50"/>
    </row>
    <row r="5" spans="1:8">
      <c r="A5" s="6">
        <v>44564</v>
      </c>
      <c r="B5" t="s">
        <v>16</v>
      </c>
      <c r="C5" s="7" t="s">
        <v>98</v>
      </c>
      <c r="D5" s="8" t="s">
        <v>102</v>
      </c>
      <c r="E5" s="9">
        <v>2499.98</v>
      </c>
      <c r="F5" s="9" t="s">
        <v>103</v>
      </c>
      <c r="G5" s="49"/>
      <c r="H5" s="50"/>
    </row>
    <row r="6" spans="1:8">
      <c r="A6" s="6">
        <v>44565</v>
      </c>
      <c r="B6" t="s">
        <v>19</v>
      </c>
      <c r="C6" s="7" t="s">
        <v>20</v>
      </c>
      <c r="D6" s="8" t="s">
        <v>21</v>
      </c>
      <c r="E6" s="9">
        <v>2200.33</v>
      </c>
      <c r="F6" s="9" t="s">
        <v>104</v>
      </c>
      <c r="G6" s="49"/>
      <c r="H6" s="50"/>
    </row>
    <row r="7" spans="1:8">
      <c r="A7" s="6">
        <v>44566</v>
      </c>
      <c r="B7" t="s">
        <v>23</v>
      </c>
      <c r="C7" s="7" t="s">
        <v>24</v>
      </c>
      <c r="D7" s="8" t="s">
        <v>25</v>
      </c>
      <c r="E7" s="9">
        <v>2350.2199999999998</v>
      </c>
      <c r="F7" s="9" t="s">
        <v>104</v>
      </c>
      <c r="G7" s="49"/>
      <c r="H7" s="50"/>
    </row>
    <row r="8" spans="1:8">
      <c r="A8" s="6">
        <v>44566</v>
      </c>
      <c r="B8" t="s">
        <v>105</v>
      </c>
      <c r="C8" s="7" t="s">
        <v>27</v>
      </c>
      <c r="D8" s="8" t="s">
        <v>28</v>
      </c>
      <c r="E8" s="9">
        <v>7834.93</v>
      </c>
      <c r="F8" s="9" t="s">
        <v>100</v>
      </c>
      <c r="G8" s="49"/>
      <c r="H8" s="50"/>
    </row>
    <row r="9" spans="1:8">
      <c r="A9" s="6">
        <v>44567</v>
      </c>
      <c r="B9" t="s">
        <v>26</v>
      </c>
      <c r="C9" s="7" t="s">
        <v>27</v>
      </c>
      <c r="D9" s="8" t="s">
        <v>28</v>
      </c>
      <c r="E9" s="9">
        <v>2300.4499999999998</v>
      </c>
      <c r="F9" s="9" t="s">
        <v>104</v>
      </c>
      <c r="G9" s="49"/>
      <c r="H9" s="50"/>
    </row>
    <row r="10" spans="1:8">
      <c r="A10" s="6">
        <v>44568</v>
      </c>
      <c r="B10" t="s">
        <v>29</v>
      </c>
      <c r="C10" s="7" t="s">
        <v>27</v>
      </c>
      <c r="D10" s="8" t="s">
        <v>30</v>
      </c>
      <c r="E10" s="9">
        <v>1800.86</v>
      </c>
      <c r="F10" s="9" t="s">
        <v>103</v>
      </c>
      <c r="G10" s="49"/>
      <c r="H10" s="50"/>
    </row>
    <row r="11" spans="1:8">
      <c r="A11" s="6">
        <v>44569</v>
      </c>
      <c r="B11" t="s">
        <v>31</v>
      </c>
      <c r="C11" s="7" t="s">
        <v>24</v>
      </c>
      <c r="D11" s="8" t="s">
        <v>32</v>
      </c>
      <c r="E11" s="9">
        <v>900.44</v>
      </c>
      <c r="F11" s="9" t="s">
        <v>100</v>
      </c>
      <c r="G11" s="49"/>
      <c r="H11" s="50"/>
    </row>
    <row r="12" spans="1:8">
      <c r="A12" s="6">
        <v>44570</v>
      </c>
      <c r="B12" t="s">
        <v>33</v>
      </c>
      <c r="C12" s="7" t="s">
        <v>20</v>
      </c>
      <c r="D12" s="8" t="s">
        <v>34</v>
      </c>
      <c r="E12" s="9">
        <v>3799.96</v>
      </c>
      <c r="F12" s="9" t="s">
        <v>100</v>
      </c>
      <c r="G12" s="49"/>
      <c r="H12" s="50"/>
    </row>
    <row r="13" spans="1:8">
      <c r="A13" s="6">
        <v>44570</v>
      </c>
      <c r="B13" t="s">
        <v>106</v>
      </c>
      <c r="C13" s="7" t="s">
        <v>24</v>
      </c>
      <c r="D13" s="8" t="s">
        <v>32</v>
      </c>
      <c r="E13" s="9">
        <v>4823.95</v>
      </c>
      <c r="F13" s="9" t="s">
        <v>100</v>
      </c>
      <c r="G13" s="49"/>
      <c r="H13" s="50"/>
    </row>
    <row r="14" spans="1:8">
      <c r="A14" s="6">
        <v>44571</v>
      </c>
      <c r="B14" t="s">
        <v>35</v>
      </c>
      <c r="C14" s="7" t="s">
        <v>98</v>
      </c>
      <c r="D14" s="8" t="s">
        <v>107</v>
      </c>
      <c r="E14" s="9">
        <v>1499.94</v>
      </c>
      <c r="F14" s="9" t="s">
        <v>104</v>
      </c>
      <c r="G14" s="49"/>
      <c r="H14" s="50"/>
    </row>
    <row r="15" spans="1:8">
      <c r="A15" s="6">
        <v>44572</v>
      </c>
      <c r="B15" t="s">
        <v>37</v>
      </c>
      <c r="C15" s="7" t="s">
        <v>98</v>
      </c>
      <c r="D15" s="8" t="s">
        <v>107</v>
      </c>
      <c r="E15" s="9">
        <v>1750.17</v>
      </c>
      <c r="F15" s="9" t="s">
        <v>104</v>
      </c>
      <c r="G15" s="49"/>
      <c r="H15" s="50"/>
    </row>
    <row r="16" spans="1:8">
      <c r="A16" s="6">
        <v>44573</v>
      </c>
      <c r="B16" t="s">
        <v>38</v>
      </c>
      <c r="C16" s="7" t="s">
        <v>20</v>
      </c>
      <c r="D16" s="8" t="s">
        <v>34</v>
      </c>
      <c r="E16" s="9">
        <v>2350.2199999999998</v>
      </c>
      <c r="F16" s="9" t="s">
        <v>100</v>
      </c>
      <c r="G16" s="49"/>
      <c r="H16" s="50"/>
    </row>
    <row r="17" spans="1:8">
      <c r="A17" s="6">
        <v>44574</v>
      </c>
      <c r="B17" t="s">
        <v>39</v>
      </c>
      <c r="C17" s="7" t="s">
        <v>24</v>
      </c>
      <c r="D17" s="8" t="s">
        <v>32</v>
      </c>
      <c r="E17" s="9">
        <v>2199.96</v>
      </c>
      <c r="F17" s="9" t="s">
        <v>100</v>
      </c>
      <c r="G17" s="49"/>
      <c r="H17" s="50"/>
    </row>
    <row r="18" spans="1:8">
      <c r="A18" s="6">
        <v>44575</v>
      </c>
      <c r="B18" t="s">
        <v>40</v>
      </c>
      <c r="C18" s="7" t="s">
        <v>27</v>
      </c>
      <c r="D18" s="8" t="s">
        <v>30</v>
      </c>
      <c r="E18" s="9">
        <v>2350.4499999999998</v>
      </c>
      <c r="F18" s="9" t="s">
        <v>103</v>
      </c>
      <c r="G18" s="49"/>
      <c r="H18" s="50"/>
    </row>
    <row r="19" spans="1:8">
      <c r="A19" s="6">
        <v>44576</v>
      </c>
      <c r="B19" t="s">
        <v>41</v>
      </c>
      <c r="C19" s="7" t="s">
        <v>27</v>
      </c>
      <c r="D19" s="8" t="s">
        <v>28</v>
      </c>
      <c r="E19" s="9">
        <v>2299.92</v>
      </c>
      <c r="F19" s="9" t="s">
        <v>100</v>
      </c>
      <c r="G19" s="49"/>
      <c r="H19" s="50"/>
    </row>
    <row r="20" spans="1:8">
      <c r="A20" s="6">
        <v>44576</v>
      </c>
      <c r="B20" t="s">
        <v>108</v>
      </c>
      <c r="C20" s="7" t="s">
        <v>98</v>
      </c>
      <c r="D20" s="8" t="s">
        <v>107</v>
      </c>
      <c r="E20" s="9">
        <v>3457.33</v>
      </c>
      <c r="F20" s="9" t="s">
        <v>100</v>
      </c>
      <c r="G20" s="49"/>
      <c r="H20" s="50"/>
    </row>
    <row r="21" spans="1:8">
      <c r="A21" s="6">
        <v>44576</v>
      </c>
      <c r="B21" t="s">
        <v>109</v>
      </c>
      <c r="C21" s="7" t="s">
        <v>98</v>
      </c>
      <c r="D21" s="8" t="s">
        <v>102</v>
      </c>
      <c r="E21" s="9">
        <v>6345.98</v>
      </c>
      <c r="F21" s="9" t="s">
        <v>104</v>
      </c>
      <c r="G21" s="49"/>
      <c r="H21" s="50"/>
    </row>
    <row r="22" spans="1:8">
      <c r="A22" s="6">
        <v>44577</v>
      </c>
      <c r="B22" t="s">
        <v>42</v>
      </c>
      <c r="C22" s="7" t="s">
        <v>24</v>
      </c>
      <c r="D22" s="8" t="s">
        <v>25</v>
      </c>
      <c r="E22" s="9">
        <v>1800.76</v>
      </c>
      <c r="F22" s="9" t="s">
        <v>103</v>
      </c>
      <c r="G22" s="49"/>
      <c r="H22" s="50"/>
    </row>
    <row r="23" spans="1:8">
      <c r="A23" s="6">
        <v>44578</v>
      </c>
      <c r="B23" t="s">
        <v>43</v>
      </c>
      <c r="C23" s="7" t="s">
        <v>20</v>
      </c>
      <c r="D23" s="8" t="s">
        <v>21</v>
      </c>
      <c r="E23" s="9">
        <v>877.34</v>
      </c>
      <c r="F23" s="9" t="s">
        <v>100</v>
      </c>
      <c r="G23" s="49"/>
      <c r="H23" s="50"/>
    </row>
    <row r="24" spans="1:8">
      <c r="A24" s="6">
        <v>44579</v>
      </c>
      <c r="B24" t="s">
        <v>44</v>
      </c>
      <c r="C24" s="7" t="s">
        <v>98</v>
      </c>
      <c r="D24" s="8" t="s">
        <v>102</v>
      </c>
      <c r="E24" s="9">
        <v>2800.45</v>
      </c>
      <c r="F24" s="9" t="s">
        <v>103</v>
      </c>
      <c r="G24" s="49"/>
      <c r="H24" s="50"/>
    </row>
    <row r="25" spans="1:8">
      <c r="A25" s="6">
        <v>44580</v>
      </c>
      <c r="B25" t="s">
        <v>45</v>
      </c>
      <c r="C25" s="7" t="s">
        <v>98</v>
      </c>
      <c r="D25" s="8" t="s">
        <v>101</v>
      </c>
      <c r="E25" s="9">
        <v>1598.12</v>
      </c>
      <c r="F25" s="9" t="s">
        <v>100</v>
      </c>
      <c r="G25" s="49"/>
      <c r="H25" s="50"/>
    </row>
    <row r="26" spans="1:8">
      <c r="A26" s="6">
        <v>44581</v>
      </c>
      <c r="B26" t="s">
        <v>46</v>
      </c>
      <c r="C26" s="7" t="s">
        <v>98</v>
      </c>
      <c r="D26" s="8" t="s">
        <v>99</v>
      </c>
      <c r="E26" s="9">
        <v>1750.34</v>
      </c>
      <c r="F26" s="9" t="s">
        <v>103</v>
      </c>
      <c r="G26" s="49"/>
      <c r="H26" s="50"/>
    </row>
    <row r="27" spans="1:8">
      <c r="A27" s="6">
        <v>44582</v>
      </c>
      <c r="B27" t="s">
        <v>47</v>
      </c>
      <c r="C27" s="7" t="s">
        <v>20</v>
      </c>
      <c r="D27" s="8" t="s">
        <v>34</v>
      </c>
      <c r="E27" s="9">
        <v>2499.96</v>
      </c>
      <c r="F27" s="9" t="s">
        <v>103</v>
      </c>
      <c r="G27" s="49"/>
      <c r="H27" s="50"/>
    </row>
    <row r="28" spans="1:8">
      <c r="A28" s="6">
        <v>44583</v>
      </c>
      <c r="B28" t="s">
        <v>48</v>
      </c>
      <c r="C28" s="7" t="s">
        <v>24</v>
      </c>
      <c r="D28" s="8" t="s">
        <v>32</v>
      </c>
      <c r="E28" s="9">
        <v>2199.96</v>
      </c>
      <c r="F28" s="9" t="s">
        <v>100</v>
      </c>
      <c r="G28" s="49"/>
      <c r="H28" s="50"/>
    </row>
    <row r="29" spans="1:8">
      <c r="A29" s="6">
        <v>44584</v>
      </c>
      <c r="B29" t="s">
        <v>49</v>
      </c>
      <c r="C29" s="7" t="s">
        <v>27</v>
      </c>
      <c r="D29" s="8" t="s">
        <v>30</v>
      </c>
      <c r="E29" s="9">
        <v>2349.9699999999998</v>
      </c>
      <c r="F29" s="9" t="s">
        <v>104</v>
      </c>
      <c r="G29" s="49"/>
      <c r="H29" s="50"/>
    </row>
    <row r="30" spans="1:8">
      <c r="A30" s="6">
        <v>44585</v>
      </c>
      <c r="B30" t="s">
        <v>110</v>
      </c>
      <c r="C30" s="7" t="s">
        <v>24</v>
      </c>
      <c r="D30" s="8" t="s">
        <v>32</v>
      </c>
      <c r="E30" s="9">
        <v>3745</v>
      </c>
      <c r="F30" s="9" t="s">
        <v>100</v>
      </c>
      <c r="G30" s="49"/>
      <c r="H30" s="50"/>
    </row>
    <row r="31" spans="1:8">
      <c r="A31" s="6">
        <v>44585</v>
      </c>
      <c r="B31" t="s">
        <v>50</v>
      </c>
      <c r="C31" s="7" t="s">
        <v>27</v>
      </c>
      <c r="D31" s="8" t="s">
        <v>28</v>
      </c>
      <c r="E31" s="9">
        <v>2300.9899999999998</v>
      </c>
      <c r="F31" s="9" t="s">
        <v>100</v>
      </c>
      <c r="G31" s="49"/>
      <c r="H31" s="50"/>
    </row>
    <row r="32" spans="1:8">
      <c r="A32" s="6">
        <v>44586</v>
      </c>
      <c r="B32" t="s">
        <v>51</v>
      </c>
      <c r="C32" s="7" t="s">
        <v>24</v>
      </c>
      <c r="D32" s="8" t="s">
        <v>25</v>
      </c>
      <c r="E32" s="9">
        <v>1799.98</v>
      </c>
      <c r="F32" s="9" t="s">
        <v>100</v>
      </c>
      <c r="G32" s="49"/>
      <c r="H32" s="50"/>
    </row>
    <row r="33" spans="1:8">
      <c r="A33" s="6">
        <v>44587</v>
      </c>
      <c r="B33" t="s">
        <v>52</v>
      </c>
      <c r="C33" s="7" t="s">
        <v>27</v>
      </c>
      <c r="D33" s="8" t="s">
        <v>30</v>
      </c>
      <c r="E33" s="9">
        <v>1125.45</v>
      </c>
      <c r="F33" s="9" t="s">
        <v>100</v>
      </c>
      <c r="G33" s="49"/>
      <c r="H33" s="50"/>
    </row>
    <row r="34" spans="1:8">
      <c r="A34" s="6">
        <v>44588</v>
      </c>
      <c r="B34" t="s">
        <v>111</v>
      </c>
      <c r="C34" s="7" t="s">
        <v>24</v>
      </c>
      <c r="D34" s="8" t="s">
        <v>32</v>
      </c>
      <c r="E34" s="9">
        <v>2945.33</v>
      </c>
      <c r="F34" s="9" t="s">
        <v>104</v>
      </c>
      <c r="G34" s="49"/>
      <c r="H34" s="50"/>
    </row>
    <row r="35" spans="1:8">
      <c r="A35" s="6">
        <v>44588</v>
      </c>
      <c r="B35" t="s">
        <v>112</v>
      </c>
      <c r="C35" s="7" t="s">
        <v>20</v>
      </c>
      <c r="D35" s="8" t="s">
        <v>34</v>
      </c>
      <c r="E35" s="9">
        <v>3456.85</v>
      </c>
      <c r="F35" s="9" t="s">
        <v>100</v>
      </c>
      <c r="G35" s="49"/>
      <c r="H35" s="50"/>
    </row>
    <row r="36" spans="1:8">
      <c r="A36" s="6">
        <v>44589</v>
      </c>
      <c r="B36" t="s">
        <v>54</v>
      </c>
      <c r="C36" s="7" t="s">
        <v>20</v>
      </c>
      <c r="D36" s="8" t="s">
        <v>34</v>
      </c>
      <c r="E36" s="9">
        <v>1545.54</v>
      </c>
      <c r="F36" s="9" t="s">
        <v>100</v>
      </c>
      <c r="G36" s="49"/>
      <c r="H36" s="50"/>
    </row>
    <row r="37" spans="1:8">
      <c r="A37" s="6">
        <v>44590</v>
      </c>
      <c r="B37" t="s">
        <v>55</v>
      </c>
      <c r="C37" s="7" t="s">
        <v>98</v>
      </c>
      <c r="D37" s="8" t="s">
        <v>107</v>
      </c>
      <c r="E37" s="9">
        <v>1750.93</v>
      </c>
      <c r="F37" s="9" t="s">
        <v>103</v>
      </c>
      <c r="G37" s="49"/>
      <c r="H37" s="50"/>
    </row>
    <row r="38" spans="1:8">
      <c r="A38" s="6">
        <v>44591</v>
      </c>
      <c r="B38" t="s">
        <v>56</v>
      </c>
      <c r="C38" s="7" t="s">
        <v>27</v>
      </c>
      <c r="D38" s="8" t="s">
        <v>28</v>
      </c>
      <c r="E38" s="9">
        <v>2500.34</v>
      </c>
      <c r="F38" s="9" t="s">
        <v>103</v>
      </c>
      <c r="G38" s="49"/>
      <c r="H38" s="50"/>
    </row>
    <row r="39" spans="1:8">
      <c r="A39" s="6">
        <v>44592</v>
      </c>
      <c r="B39" t="s">
        <v>113</v>
      </c>
      <c r="C39" s="13" t="s">
        <v>27</v>
      </c>
      <c r="D39" s="8" t="s">
        <v>30</v>
      </c>
      <c r="E39" s="14">
        <v>2934.45</v>
      </c>
      <c r="F39" s="9" t="s">
        <v>100</v>
      </c>
      <c r="G39" s="49"/>
      <c r="H39" s="50"/>
    </row>
    <row r="40" spans="1:8">
      <c r="A40" s="6">
        <v>44592</v>
      </c>
      <c r="B40" t="s">
        <v>114</v>
      </c>
      <c r="C40" s="13" t="s">
        <v>27</v>
      </c>
      <c r="D40" s="8" t="s">
        <v>30</v>
      </c>
      <c r="E40" s="14">
        <v>5982.45</v>
      </c>
      <c r="F40" s="9" t="s">
        <v>100</v>
      </c>
      <c r="G40" s="49"/>
      <c r="H40" s="50"/>
    </row>
    <row r="41" spans="1:8">
      <c r="C41" s="7"/>
      <c r="D41" s="8"/>
      <c r="E41" s="7"/>
      <c r="F41" s="7"/>
      <c r="G41" s="7"/>
      <c r="H41" s="7"/>
    </row>
    <row r="42" spans="1:8">
      <c r="C42" s="7"/>
      <c r="D42" s="8"/>
      <c r="E42" s="7"/>
      <c r="F42" s="7"/>
      <c r="G42" s="7"/>
      <c r="H42" s="7"/>
    </row>
    <row r="43" spans="1:8">
      <c r="C43" s="7"/>
      <c r="D43" s="8"/>
      <c r="E43" s="7"/>
      <c r="F43" s="7"/>
      <c r="G43" s="7"/>
      <c r="H43" s="7"/>
    </row>
    <row r="44" spans="1:8">
      <c r="C44" s="7"/>
      <c r="D44" s="8"/>
      <c r="E44" s="7"/>
      <c r="F44" s="7"/>
      <c r="G44" s="7"/>
      <c r="H44" s="7"/>
    </row>
  </sheetData>
  <mergeCells count="1">
    <mergeCell ref="A1:F1"/>
  </mergeCells>
  <dataValidations count="1">
    <dataValidation type="list" allowBlank="1" showInputMessage="1" showErrorMessage="1" sqref="F3:F40" xr:uid="{319C406A-F8D6-4A27-B9CF-EE0097BD86AF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4E19-7916-4AFF-A648-9601EED7C4D8}">
  <sheetPr>
    <tabColor rgb="FF92D050"/>
  </sheetPr>
  <dimension ref="A1:K34"/>
  <sheetViews>
    <sheetView workbookViewId="0">
      <selection activeCell="K4" sqref="K4"/>
    </sheetView>
  </sheetViews>
  <sheetFormatPr defaultRowHeight="15"/>
  <cols>
    <col min="1" max="1" width="11.42578125" customWidth="1"/>
    <col min="2" max="2" width="19" customWidth="1"/>
    <col min="3" max="3" width="6.28515625" bestFit="1" customWidth="1"/>
    <col min="4" max="4" width="17.85546875" customWidth="1"/>
    <col min="5" max="5" width="15.28515625" customWidth="1"/>
    <col min="6" max="6" width="12.140625" customWidth="1"/>
    <col min="7" max="7" width="3.42578125" customWidth="1"/>
    <col min="8" max="8" width="11.28515625" customWidth="1"/>
    <col min="9" max="9" width="15.42578125" customWidth="1"/>
    <col min="11" max="11" width="27.140625" customWidth="1"/>
  </cols>
  <sheetData>
    <row r="1" spans="1:11" ht="33">
      <c r="A1" s="52" t="s">
        <v>0</v>
      </c>
      <c r="B1" s="52"/>
      <c r="C1" s="52"/>
      <c r="D1" s="52"/>
      <c r="E1" s="52"/>
      <c r="F1" s="52"/>
    </row>
    <row r="2" spans="1:11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5" t="s">
        <v>6</v>
      </c>
      <c r="H2" s="5" t="s">
        <v>7</v>
      </c>
      <c r="I2" s="5" t="s">
        <v>8</v>
      </c>
    </row>
    <row r="3" spans="1:11">
      <c r="A3" s="6">
        <v>43252</v>
      </c>
      <c r="B3" t="s">
        <v>9</v>
      </c>
      <c r="C3" s="7" t="s">
        <v>10</v>
      </c>
      <c r="D3" s="8" t="s">
        <v>11</v>
      </c>
      <c r="E3" s="9">
        <v>1499.96</v>
      </c>
      <c r="F3" s="10" t="s">
        <v>12</v>
      </c>
      <c r="H3" s="11" t="s">
        <v>12</v>
      </c>
      <c r="I3" s="12">
        <f>SUMIF($F$3:$F$32,H3,$E$3:$E$32)</f>
        <v>15799.82</v>
      </c>
      <c r="K3" t="str">
        <f ca="1">_xlfn.FORMULATEXT(I3)</f>
        <v>=SOMASE($F$3:$F$32;H3;$E$3:$E$32)</v>
      </c>
    </row>
    <row r="4" spans="1:11">
      <c r="A4" s="6">
        <v>43253</v>
      </c>
      <c r="B4" t="s">
        <v>13</v>
      </c>
      <c r="C4" s="7" t="s">
        <v>10</v>
      </c>
      <c r="D4" s="8" t="s">
        <v>14</v>
      </c>
      <c r="E4" s="9">
        <v>1750</v>
      </c>
      <c r="F4" s="10" t="s">
        <v>15</v>
      </c>
      <c r="H4" s="11" t="s">
        <v>15</v>
      </c>
      <c r="I4" s="12">
        <f t="shared" ref="I4:I6" si="0">SUMIF($F$3:$F$32,H4,$E$3:$E$32)</f>
        <v>16299.900000000001</v>
      </c>
    </row>
    <row r="5" spans="1:11">
      <c r="A5" s="6">
        <v>43254</v>
      </c>
      <c r="B5" t="s">
        <v>16</v>
      </c>
      <c r="C5" s="7" t="s">
        <v>10</v>
      </c>
      <c r="D5" s="8" t="s">
        <v>17</v>
      </c>
      <c r="E5" s="9">
        <v>2499.98</v>
      </c>
      <c r="F5" s="10" t="s">
        <v>18</v>
      </c>
      <c r="H5" s="11" t="s">
        <v>18</v>
      </c>
      <c r="I5" s="12">
        <f t="shared" si="0"/>
        <v>14999.869999999999</v>
      </c>
    </row>
    <row r="6" spans="1:11">
      <c r="A6" s="6">
        <v>43255</v>
      </c>
      <c r="B6" t="s">
        <v>19</v>
      </c>
      <c r="C6" s="7" t="s">
        <v>20</v>
      </c>
      <c r="D6" s="8" t="s">
        <v>21</v>
      </c>
      <c r="E6" s="9">
        <v>2200</v>
      </c>
      <c r="F6" s="10" t="s">
        <v>22</v>
      </c>
      <c r="H6" s="11" t="s">
        <v>22</v>
      </c>
      <c r="I6" s="12">
        <f t="shared" si="0"/>
        <v>12800</v>
      </c>
    </row>
    <row r="7" spans="1:11">
      <c r="A7" s="6">
        <v>43256</v>
      </c>
      <c r="B7" t="s">
        <v>23</v>
      </c>
      <c r="C7" s="7" t="s">
        <v>24</v>
      </c>
      <c r="D7" s="8" t="s">
        <v>25</v>
      </c>
      <c r="E7" s="9">
        <v>2350</v>
      </c>
      <c r="F7" s="10" t="s">
        <v>12</v>
      </c>
      <c r="H7" s="9"/>
    </row>
    <row r="8" spans="1:11">
      <c r="A8" s="6">
        <v>43257</v>
      </c>
      <c r="B8" t="s">
        <v>26</v>
      </c>
      <c r="C8" s="7" t="s">
        <v>27</v>
      </c>
      <c r="D8" s="8" t="s">
        <v>28</v>
      </c>
      <c r="E8" s="9">
        <v>2300</v>
      </c>
      <c r="F8" s="10" t="s">
        <v>15</v>
      </c>
    </row>
    <row r="9" spans="1:11">
      <c r="A9" s="6">
        <v>43258</v>
      </c>
      <c r="B9" t="s">
        <v>29</v>
      </c>
      <c r="C9" s="7" t="s">
        <v>27</v>
      </c>
      <c r="D9" s="8" t="s">
        <v>30</v>
      </c>
      <c r="E9" s="9">
        <v>1800</v>
      </c>
      <c r="F9" s="10" t="s">
        <v>18</v>
      </c>
    </row>
    <row r="10" spans="1:11">
      <c r="A10" s="6">
        <v>43259</v>
      </c>
      <c r="B10" t="s">
        <v>31</v>
      </c>
      <c r="C10" s="7" t="s">
        <v>24</v>
      </c>
      <c r="D10" s="8" t="s">
        <v>32</v>
      </c>
      <c r="E10" s="9">
        <v>900</v>
      </c>
      <c r="F10" s="10" t="s">
        <v>22</v>
      </c>
    </row>
    <row r="11" spans="1:11">
      <c r="A11" s="6">
        <v>43260</v>
      </c>
      <c r="B11" t="s">
        <v>33</v>
      </c>
      <c r="C11" s="7" t="s">
        <v>20</v>
      </c>
      <c r="D11" s="8" t="s">
        <v>34</v>
      </c>
      <c r="E11" s="9">
        <v>2799.96</v>
      </c>
      <c r="F11" s="10" t="s">
        <v>12</v>
      </c>
    </row>
    <row r="12" spans="1:11">
      <c r="A12" s="6">
        <v>43261</v>
      </c>
      <c r="B12" t="s">
        <v>35</v>
      </c>
      <c r="C12" s="7" t="s">
        <v>10</v>
      </c>
      <c r="D12" s="8" t="s">
        <v>36</v>
      </c>
      <c r="E12" s="9">
        <v>1499.94</v>
      </c>
      <c r="F12" s="10" t="s">
        <v>15</v>
      </c>
    </row>
    <row r="13" spans="1:11">
      <c r="A13" s="6">
        <v>43262</v>
      </c>
      <c r="B13" t="s">
        <v>37</v>
      </c>
      <c r="C13" s="7" t="s">
        <v>10</v>
      </c>
      <c r="D13" s="8" t="s">
        <v>36</v>
      </c>
      <c r="E13" s="9">
        <v>1750</v>
      </c>
      <c r="F13" s="10" t="s">
        <v>18</v>
      </c>
    </row>
    <row r="14" spans="1:11">
      <c r="A14" s="6">
        <v>43263</v>
      </c>
      <c r="B14" t="s">
        <v>38</v>
      </c>
      <c r="C14" s="7" t="s">
        <v>20</v>
      </c>
      <c r="D14" s="8" t="s">
        <v>34</v>
      </c>
      <c r="E14" s="9">
        <v>2350</v>
      </c>
      <c r="F14" s="10" t="s">
        <v>22</v>
      </c>
    </row>
    <row r="15" spans="1:11">
      <c r="A15" s="6">
        <v>43264</v>
      </c>
      <c r="B15" t="s">
        <v>39</v>
      </c>
      <c r="C15" s="7" t="s">
        <v>24</v>
      </c>
      <c r="D15" s="8" t="s">
        <v>32</v>
      </c>
      <c r="E15" s="9">
        <v>2199.96</v>
      </c>
      <c r="F15" s="10" t="s">
        <v>12</v>
      </c>
    </row>
    <row r="16" spans="1:11">
      <c r="A16" s="6">
        <v>43265</v>
      </c>
      <c r="B16" t="s">
        <v>40</v>
      </c>
      <c r="C16" s="7" t="s">
        <v>27</v>
      </c>
      <c r="D16" s="8" t="s">
        <v>30</v>
      </c>
      <c r="E16" s="9">
        <v>2350</v>
      </c>
      <c r="F16" s="10" t="s">
        <v>15</v>
      </c>
    </row>
    <row r="17" spans="1:6">
      <c r="A17" s="6">
        <v>43266</v>
      </c>
      <c r="B17" t="s">
        <v>41</v>
      </c>
      <c r="C17" s="7" t="s">
        <v>27</v>
      </c>
      <c r="D17" s="8" t="s">
        <v>28</v>
      </c>
      <c r="E17" s="9">
        <v>2299.92</v>
      </c>
      <c r="F17" s="10" t="s">
        <v>18</v>
      </c>
    </row>
    <row r="18" spans="1:6">
      <c r="A18" s="6">
        <v>43267</v>
      </c>
      <c r="B18" t="s">
        <v>42</v>
      </c>
      <c r="C18" s="7" t="s">
        <v>24</v>
      </c>
      <c r="D18" s="8" t="s">
        <v>25</v>
      </c>
      <c r="E18" s="9">
        <v>1800</v>
      </c>
      <c r="F18" s="10" t="s">
        <v>22</v>
      </c>
    </row>
    <row r="19" spans="1:6">
      <c r="A19" s="6">
        <v>43268</v>
      </c>
      <c r="B19" t="s">
        <v>43</v>
      </c>
      <c r="C19" s="7" t="s">
        <v>20</v>
      </c>
      <c r="D19" s="8" t="s">
        <v>21</v>
      </c>
      <c r="E19" s="9">
        <v>900</v>
      </c>
      <c r="F19" s="10" t="s">
        <v>12</v>
      </c>
    </row>
    <row r="20" spans="1:6">
      <c r="A20" s="6">
        <v>43269</v>
      </c>
      <c r="B20" t="s">
        <v>44</v>
      </c>
      <c r="C20" s="7" t="s">
        <v>10</v>
      </c>
      <c r="D20" s="8" t="s">
        <v>17</v>
      </c>
      <c r="E20" s="9">
        <v>2800</v>
      </c>
      <c r="F20" s="10" t="s">
        <v>15</v>
      </c>
    </row>
    <row r="21" spans="1:6">
      <c r="A21" s="6">
        <v>43270</v>
      </c>
      <c r="B21" t="s">
        <v>45</v>
      </c>
      <c r="C21" s="7" t="s">
        <v>10</v>
      </c>
      <c r="D21" s="8" t="s">
        <v>14</v>
      </c>
      <c r="E21" s="9">
        <v>1500</v>
      </c>
      <c r="F21" s="10" t="s">
        <v>18</v>
      </c>
    </row>
    <row r="22" spans="1:6">
      <c r="A22" s="6">
        <v>43271</v>
      </c>
      <c r="B22" t="s">
        <v>46</v>
      </c>
      <c r="C22" s="7" t="s">
        <v>10</v>
      </c>
      <c r="D22" s="8" t="s">
        <v>11</v>
      </c>
      <c r="E22" s="9">
        <v>1749.9999999999991</v>
      </c>
      <c r="F22" s="10" t="s">
        <v>22</v>
      </c>
    </row>
    <row r="23" spans="1:6">
      <c r="A23" s="6">
        <v>43272</v>
      </c>
      <c r="B23" t="s">
        <v>47</v>
      </c>
      <c r="C23" s="7" t="s">
        <v>20</v>
      </c>
      <c r="D23" s="8" t="s">
        <v>34</v>
      </c>
      <c r="E23" s="9">
        <v>2499.96</v>
      </c>
      <c r="F23" s="10" t="s">
        <v>12</v>
      </c>
    </row>
    <row r="24" spans="1:6">
      <c r="A24" s="6">
        <v>43273</v>
      </c>
      <c r="B24" t="s">
        <v>48</v>
      </c>
      <c r="C24" s="7" t="s">
        <v>24</v>
      </c>
      <c r="D24" s="8" t="s">
        <v>32</v>
      </c>
      <c r="E24" s="9">
        <v>2199.96</v>
      </c>
      <c r="F24" s="10" t="s">
        <v>15</v>
      </c>
    </row>
    <row r="25" spans="1:6">
      <c r="A25" s="6">
        <v>43274</v>
      </c>
      <c r="B25" t="s">
        <v>49</v>
      </c>
      <c r="C25" s="7" t="s">
        <v>27</v>
      </c>
      <c r="D25" s="8" t="s">
        <v>30</v>
      </c>
      <c r="E25" s="9">
        <v>2349.9699999999998</v>
      </c>
      <c r="F25" s="10" t="s">
        <v>18</v>
      </c>
    </row>
    <row r="26" spans="1:6">
      <c r="A26" s="6">
        <v>43275</v>
      </c>
      <c r="B26" t="s">
        <v>50</v>
      </c>
      <c r="C26" s="7" t="s">
        <v>27</v>
      </c>
      <c r="D26" s="8" t="s">
        <v>28</v>
      </c>
      <c r="E26" s="9">
        <v>2300</v>
      </c>
      <c r="F26" s="10" t="s">
        <v>22</v>
      </c>
    </row>
    <row r="27" spans="1:6">
      <c r="A27" s="6">
        <v>43276</v>
      </c>
      <c r="B27" t="s">
        <v>51</v>
      </c>
      <c r="C27" s="7" t="s">
        <v>24</v>
      </c>
      <c r="D27" s="8" t="s">
        <v>25</v>
      </c>
      <c r="E27" s="9">
        <v>1799.98</v>
      </c>
      <c r="F27" s="10" t="s">
        <v>12</v>
      </c>
    </row>
    <row r="28" spans="1:6">
      <c r="A28" s="6">
        <v>43277</v>
      </c>
      <c r="B28" t="s">
        <v>52</v>
      </c>
      <c r="C28" s="7" t="s">
        <v>27</v>
      </c>
      <c r="D28" s="8" t="s">
        <v>30</v>
      </c>
      <c r="E28" s="9">
        <v>900</v>
      </c>
      <c r="F28" s="10" t="s">
        <v>15</v>
      </c>
    </row>
    <row r="29" spans="1:6">
      <c r="A29" s="6">
        <v>43278</v>
      </c>
      <c r="B29" t="s">
        <v>53</v>
      </c>
      <c r="C29" s="7" t="s">
        <v>24</v>
      </c>
      <c r="D29" s="8" t="s">
        <v>32</v>
      </c>
      <c r="E29" s="9">
        <v>2800</v>
      </c>
      <c r="F29" s="10" t="s">
        <v>18</v>
      </c>
    </row>
    <row r="30" spans="1:6">
      <c r="A30" s="6">
        <v>43279</v>
      </c>
      <c r="B30" t="s">
        <v>54</v>
      </c>
      <c r="C30" s="7" t="s">
        <v>20</v>
      </c>
      <c r="D30" s="8" t="s">
        <v>34</v>
      </c>
      <c r="E30" s="9">
        <v>1500</v>
      </c>
      <c r="F30" s="10" t="s">
        <v>22</v>
      </c>
    </row>
    <row r="31" spans="1:6">
      <c r="A31" s="6">
        <v>43280</v>
      </c>
      <c r="B31" t="s">
        <v>55</v>
      </c>
      <c r="C31" s="7" t="s">
        <v>10</v>
      </c>
      <c r="D31" s="8" t="s">
        <v>36</v>
      </c>
      <c r="E31" s="9">
        <v>1750</v>
      </c>
      <c r="F31" s="10" t="s">
        <v>12</v>
      </c>
    </row>
    <row r="32" spans="1:6">
      <c r="A32" s="6">
        <v>43281</v>
      </c>
      <c r="B32" t="s">
        <v>56</v>
      </c>
      <c r="C32" s="7" t="s">
        <v>27</v>
      </c>
      <c r="D32" s="8" t="s">
        <v>28</v>
      </c>
      <c r="E32" s="9">
        <v>2500</v>
      </c>
      <c r="F32" s="10" t="s">
        <v>15</v>
      </c>
    </row>
    <row r="33" spans="3:6">
      <c r="C33" s="13"/>
      <c r="D33" s="8"/>
      <c r="E33" s="14"/>
      <c r="F33" s="10"/>
    </row>
    <row r="34" spans="3:6">
      <c r="C34" s="13"/>
      <c r="D34" s="8"/>
      <c r="E34" s="14"/>
      <c r="F34" s="10"/>
    </row>
  </sheetData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F6CE6-3675-4551-A643-8DC38BC31AAE}">
  <sheetPr>
    <tabColor rgb="FF92D050"/>
  </sheetPr>
  <dimension ref="A1:K33"/>
  <sheetViews>
    <sheetView workbookViewId="0">
      <selection activeCell="J7" sqref="J7:J8"/>
    </sheetView>
  </sheetViews>
  <sheetFormatPr defaultRowHeight="15"/>
  <cols>
    <col min="1" max="1" width="11.42578125" customWidth="1"/>
    <col min="2" max="2" width="19" customWidth="1"/>
    <col min="3" max="3" width="6.28515625" bestFit="1" customWidth="1"/>
    <col min="4" max="4" width="17.85546875" customWidth="1"/>
    <col min="5" max="5" width="15.28515625" customWidth="1"/>
    <col min="6" max="6" width="3.42578125" customWidth="1"/>
    <col min="7" max="7" width="6.28515625" bestFit="1" customWidth="1"/>
    <col min="8" max="8" width="21.7109375" bestFit="1" customWidth="1"/>
    <col min="9" max="9" width="16.42578125" bestFit="1" customWidth="1"/>
  </cols>
  <sheetData>
    <row r="1" spans="1:11" ht="33">
      <c r="A1" s="52" t="s">
        <v>0</v>
      </c>
      <c r="B1" s="52"/>
      <c r="C1" s="52"/>
      <c r="D1" s="52"/>
      <c r="E1" s="52"/>
    </row>
    <row r="2" spans="1:11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G2" s="3" t="s">
        <v>3</v>
      </c>
      <c r="H2" s="4" t="s">
        <v>4</v>
      </c>
      <c r="I2" s="5" t="s">
        <v>8</v>
      </c>
    </row>
    <row r="3" spans="1:11">
      <c r="A3" s="6">
        <v>43252</v>
      </c>
      <c r="B3" t="s">
        <v>9</v>
      </c>
      <c r="C3" s="7" t="s">
        <v>10</v>
      </c>
      <c r="D3" s="8" t="s">
        <v>11</v>
      </c>
      <c r="E3" s="9">
        <v>1499.96</v>
      </c>
      <c r="G3" s="11" t="s">
        <v>10</v>
      </c>
      <c r="H3" s="16" t="s">
        <v>11</v>
      </c>
      <c r="I3" s="12">
        <f t="shared" ref="I3:I12" si="0">SUMIFS($E$3:$E$32,$C$3:$C$32,G3,$D$3:$D$32,H3)</f>
        <v>3249.9599999999991</v>
      </c>
      <c r="K3" t="str">
        <f ca="1">_xlfn.FORMULATEXT(I3)</f>
        <v>=SOMASES($E$3:$E$32;$C$3:$C$32;G3;$D$3:$D$32;H3)</v>
      </c>
    </row>
    <row r="4" spans="1:11">
      <c r="A4" s="6">
        <v>43253</v>
      </c>
      <c r="B4" t="s">
        <v>13</v>
      </c>
      <c r="C4" s="7" t="s">
        <v>10</v>
      </c>
      <c r="D4" s="8" t="s">
        <v>14</v>
      </c>
      <c r="E4" s="9">
        <v>1750</v>
      </c>
      <c r="G4" s="11" t="s">
        <v>10</v>
      </c>
      <c r="H4" s="16" t="s">
        <v>14</v>
      </c>
      <c r="I4" s="12">
        <f t="shared" si="0"/>
        <v>3250</v>
      </c>
    </row>
    <row r="5" spans="1:11">
      <c r="A5" s="6">
        <v>43254</v>
      </c>
      <c r="B5" t="s">
        <v>16</v>
      </c>
      <c r="C5" s="7" t="s">
        <v>10</v>
      </c>
      <c r="D5" s="8" t="s">
        <v>17</v>
      </c>
      <c r="E5" s="9">
        <v>2499.98</v>
      </c>
      <c r="G5" s="11" t="s">
        <v>10</v>
      </c>
      <c r="H5" s="16" t="s">
        <v>17</v>
      </c>
      <c r="I5" s="12">
        <f t="shared" si="0"/>
        <v>5299.98</v>
      </c>
    </row>
    <row r="6" spans="1:11">
      <c r="A6" s="6">
        <v>43255</v>
      </c>
      <c r="B6" t="s">
        <v>19</v>
      </c>
      <c r="C6" s="7" t="s">
        <v>20</v>
      </c>
      <c r="D6" s="8" t="s">
        <v>21</v>
      </c>
      <c r="E6" s="9">
        <v>2200</v>
      </c>
      <c r="G6" s="11" t="s">
        <v>10</v>
      </c>
      <c r="H6" s="16" t="s">
        <v>36</v>
      </c>
      <c r="I6" s="12">
        <f t="shared" si="0"/>
        <v>4999.9400000000005</v>
      </c>
    </row>
    <row r="7" spans="1:11">
      <c r="A7" s="6">
        <v>43256</v>
      </c>
      <c r="B7" t="s">
        <v>23</v>
      </c>
      <c r="C7" s="7" t="s">
        <v>24</v>
      </c>
      <c r="D7" s="8" t="s">
        <v>25</v>
      </c>
      <c r="E7" s="9">
        <v>2350</v>
      </c>
      <c r="G7" s="11" t="s">
        <v>20</v>
      </c>
      <c r="H7" s="16" t="s">
        <v>21</v>
      </c>
      <c r="I7" s="12">
        <f t="shared" si="0"/>
        <v>3100</v>
      </c>
    </row>
    <row r="8" spans="1:11">
      <c r="A8" s="6">
        <v>43257</v>
      </c>
      <c r="B8" t="s">
        <v>26</v>
      </c>
      <c r="C8" s="7" t="s">
        <v>27</v>
      </c>
      <c r="D8" s="8" t="s">
        <v>28</v>
      </c>
      <c r="E8" s="9">
        <v>2300</v>
      </c>
      <c r="G8" s="11" t="s">
        <v>20</v>
      </c>
      <c r="H8" s="16" t="s">
        <v>34</v>
      </c>
      <c r="I8" s="12">
        <f t="shared" si="0"/>
        <v>9149.92</v>
      </c>
    </row>
    <row r="9" spans="1:11">
      <c r="A9" s="6">
        <v>43258</v>
      </c>
      <c r="B9" t="s">
        <v>29</v>
      </c>
      <c r="C9" s="7" t="s">
        <v>27</v>
      </c>
      <c r="D9" s="8" t="s">
        <v>30</v>
      </c>
      <c r="E9" s="9">
        <v>1800</v>
      </c>
      <c r="G9" s="11" t="s">
        <v>24</v>
      </c>
      <c r="H9" s="16" t="s">
        <v>25</v>
      </c>
      <c r="I9" s="12">
        <f t="shared" si="0"/>
        <v>5949.98</v>
      </c>
    </row>
    <row r="10" spans="1:11">
      <c r="A10" s="6">
        <v>43259</v>
      </c>
      <c r="B10" t="s">
        <v>31</v>
      </c>
      <c r="C10" s="7" t="s">
        <v>24</v>
      </c>
      <c r="D10" s="8" t="s">
        <v>32</v>
      </c>
      <c r="E10" s="9">
        <v>900</v>
      </c>
      <c r="G10" s="11" t="s">
        <v>24</v>
      </c>
      <c r="H10" s="16" t="s">
        <v>32</v>
      </c>
      <c r="I10" s="12">
        <f t="shared" si="0"/>
        <v>8099.92</v>
      </c>
    </row>
    <row r="11" spans="1:11">
      <c r="A11" s="6">
        <v>43260</v>
      </c>
      <c r="B11" t="s">
        <v>33</v>
      </c>
      <c r="C11" s="7" t="s">
        <v>20</v>
      </c>
      <c r="D11" s="8" t="s">
        <v>34</v>
      </c>
      <c r="E11" s="9">
        <v>2799.96</v>
      </c>
      <c r="G11" s="11" t="s">
        <v>27</v>
      </c>
      <c r="H11" s="16" t="s">
        <v>28</v>
      </c>
      <c r="I11" s="12">
        <f t="shared" si="0"/>
        <v>9399.92</v>
      </c>
    </row>
    <row r="12" spans="1:11">
      <c r="A12" s="6">
        <v>43261</v>
      </c>
      <c r="B12" t="s">
        <v>35</v>
      </c>
      <c r="C12" s="7" t="s">
        <v>10</v>
      </c>
      <c r="D12" s="8" t="s">
        <v>36</v>
      </c>
      <c r="E12" s="9">
        <v>1499.94</v>
      </c>
      <c r="G12" s="11" t="s">
        <v>27</v>
      </c>
      <c r="H12" s="16" t="s">
        <v>30</v>
      </c>
      <c r="I12" s="12">
        <f t="shared" si="0"/>
        <v>7399.9699999999993</v>
      </c>
    </row>
    <row r="13" spans="1:11">
      <c r="A13" s="6">
        <v>43262</v>
      </c>
      <c r="B13" t="s">
        <v>37</v>
      </c>
      <c r="C13" s="7" t="s">
        <v>10</v>
      </c>
      <c r="D13" s="8" t="s">
        <v>36</v>
      </c>
      <c r="E13" s="9">
        <v>1750</v>
      </c>
    </row>
    <row r="14" spans="1:11">
      <c r="A14" s="6">
        <v>43263</v>
      </c>
      <c r="B14" t="s">
        <v>38</v>
      </c>
      <c r="C14" s="7" t="s">
        <v>20</v>
      </c>
      <c r="D14" s="8" t="s">
        <v>34</v>
      </c>
      <c r="E14" s="9">
        <v>2350</v>
      </c>
    </row>
    <row r="15" spans="1:11">
      <c r="A15" s="6">
        <v>43264</v>
      </c>
      <c r="B15" t="s">
        <v>39</v>
      </c>
      <c r="C15" s="7" t="s">
        <v>24</v>
      </c>
      <c r="D15" s="8" t="s">
        <v>32</v>
      </c>
      <c r="E15" s="9">
        <v>2199.96</v>
      </c>
    </row>
    <row r="16" spans="1:11">
      <c r="A16" s="6">
        <v>43265</v>
      </c>
      <c r="B16" t="s">
        <v>40</v>
      </c>
      <c r="C16" s="7" t="s">
        <v>27</v>
      </c>
      <c r="D16" s="8" t="s">
        <v>30</v>
      </c>
      <c r="E16" s="9">
        <v>2350</v>
      </c>
    </row>
    <row r="17" spans="1:5">
      <c r="A17" s="6">
        <v>43266</v>
      </c>
      <c r="B17" t="s">
        <v>41</v>
      </c>
      <c r="C17" s="7" t="s">
        <v>27</v>
      </c>
      <c r="D17" s="8" t="s">
        <v>28</v>
      </c>
      <c r="E17" s="9">
        <v>2299.92</v>
      </c>
    </row>
    <row r="18" spans="1:5">
      <c r="A18" s="6">
        <v>43267</v>
      </c>
      <c r="B18" t="s">
        <v>42</v>
      </c>
      <c r="C18" s="7" t="s">
        <v>24</v>
      </c>
      <c r="D18" s="8" t="s">
        <v>25</v>
      </c>
      <c r="E18" s="9">
        <v>1800</v>
      </c>
    </row>
    <row r="19" spans="1:5">
      <c r="A19" s="6">
        <v>43268</v>
      </c>
      <c r="B19" t="s">
        <v>43</v>
      </c>
      <c r="C19" s="7" t="s">
        <v>20</v>
      </c>
      <c r="D19" s="8" t="s">
        <v>21</v>
      </c>
      <c r="E19" s="9">
        <v>900</v>
      </c>
    </row>
    <row r="20" spans="1:5">
      <c r="A20" s="6">
        <v>43269</v>
      </c>
      <c r="B20" t="s">
        <v>44</v>
      </c>
      <c r="C20" s="7" t="s">
        <v>10</v>
      </c>
      <c r="D20" s="8" t="s">
        <v>17</v>
      </c>
      <c r="E20" s="9">
        <v>2800</v>
      </c>
    </row>
    <row r="21" spans="1:5">
      <c r="A21" s="6">
        <v>43270</v>
      </c>
      <c r="B21" t="s">
        <v>45</v>
      </c>
      <c r="C21" s="7" t="s">
        <v>10</v>
      </c>
      <c r="D21" s="8" t="s">
        <v>14</v>
      </c>
      <c r="E21" s="9">
        <v>1500</v>
      </c>
    </row>
    <row r="22" spans="1:5">
      <c r="A22" s="6">
        <v>43271</v>
      </c>
      <c r="B22" t="s">
        <v>46</v>
      </c>
      <c r="C22" s="7" t="s">
        <v>10</v>
      </c>
      <c r="D22" s="8" t="s">
        <v>11</v>
      </c>
      <c r="E22" s="9">
        <v>1749.9999999999991</v>
      </c>
    </row>
    <row r="23" spans="1:5">
      <c r="A23" s="6">
        <v>43272</v>
      </c>
      <c r="B23" t="s">
        <v>47</v>
      </c>
      <c r="C23" s="7" t="s">
        <v>20</v>
      </c>
      <c r="D23" s="8" t="s">
        <v>34</v>
      </c>
      <c r="E23" s="9">
        <v>2499.96</v>
      </c>
    </row>
    <row r="24" spans="1:5">
      <c r="A24" s="6">
        <v>43273</v>
      </c>
      <c r="B24" t="s">
        <v>48</v>
      </c>
      <c r="C24" s="7" t="s">
        <v>24</v>
      </c>
      <c r="D24" s="8" t="s">
        <v>32</v>
      </c>
      <c r="E24" s="9">
        <v>2199.96</v>
      </c>
    </row>
    <row r="25" spans="1:5">
      <c r="A25" s="6">
        <v>43274</v>
      </c>
      <c r="B25" t="s">
        <v>49</v>
      </c>
      <c r="C25" s="7" t="s">
        <v>27</v>
      </c>
      <c r="D25" s="8" t="s">
        <v>30</v>
      </c>
      <c r="E25" s="9">
        <v>2349.9699999999998</v>
      </c>
    </row>
    <row r="26" spans="1:5">
      <c r="A26" s="6">
        <v>43275</v>
      </c>
      <c r="B26" t="s">
        <v>50</v>
      </c>
      <c r="C26" s="7" t="s">
        <v>27</v>
      </c>
      <c r="D26" s="8" t="s">
        <v>28</v>
      </c>
      <c r="E26" s="9">
        <v>2300</v>
      </c>
    </row>
    <row r="27" spans="1:5">
      <c r="A27" s="6">
        <v>43276</v>
      </c>
      <c r="B27" t="s">
        <v>51</v>
      </c>
      <c r="C27" s="7" t="s">
        <v>24</v>
      </c>
      <c r="D27" s="8" t="s">
        <v>25</v>
      </c>
      <c r="E27" s="9">
        <v>1799.98</v>
      </c>
    </row>
    <row r="28" spans="1:5">
      <c r="A28" s="6">
        <v>43277</v>
      </c>
      <c r="B28" t="s">
        <v>52</v>
      </c>
      <c r="C28" s="7" t="s">
        <v>27</v>
      </c>
      <c r="D28" s="8" t="s">
        <v>30</v>
      </c>
      <c r="E28" s="9">
        <v>900</v>
      </c>
    </row>
    <row r="29" spans="1:5">
      <c r="A29" s="6">
        <v>43278</v>
      </c>
      <c r="B29" t="s">
        <v>53</v>
      </c>
      <c r="C29" s="7" t="s">
        <v>24</v>
      </c>
      <c r="D29" s="8" t="s">
        <v>32</v>
      </c>
      <c r="E29" s="9">
        <v>2800</v>
      </c>
    </row>
    <row r="30" spans="1:5">
      <c r="A30" s="6">
        <v>43279</v>
      </c>
      <c r="B30" t="s">
        <v>54</v>
      </c>
      <c r="C30" s="7" t="s">
        <v>20</v>
      </c>
      <c r="D30" s="8" t="s">
        <v>34</v>
      </c>
      <c r="E30" s="9">
        <v>1500</v>
      </c>
    </row>
    <row r="31" spans="1:5">
      <c r="A31" s="6">
        <v>43280</v>
      </c>
      <c r="B31" t="s">
        <v>55</v>
      </c>
      <c r="C31" s="7" t="s">
        <v>10</v>
      </c>
      <c r="D31" s="8" t="s">
        <v>36</v>
      </c>
      <c r="E31" s="9">
        <v>1750</v>
      </c>
    </row>
    <row r="32" spans="1:5">
      <c r="A32" s="6">
        <v>43281</v>
      </c>
      <c r="B32" t="s">
        <v>56</v>
      </c>
      <c r="C32" s="7" t="s">
        <v>27</v>
      </c>
      <c r="D32" s="8" t="s">
        <v>28</v>
      </c>
      <c r="E32" s="9">
        <v>2500</v>
      </c>
    </row>
    <row r="33" spans="3:5">
      <c r="C33" s="13"/>
      <c r="D33" s="8"/>
      <c r="E33" s="14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5E3D8-993D-4908-9E64-16E251683711}">
  <sheetPr>
    <tabColor rgb="FF92D050"/>
  </sheetPr>
  <dimension ref="A1:K34"/>
  <sheetViews>
    <sheetView workbookViewId="0">
      <selection activeCell="K4" sqref="K4"/>
    </sheetView>
  </sheetViews>
  <sheetFormatPr defaultRowHeight="15"/>
  <cols>
    <col min="1" max="1" width="11.42578125" customWidth="1"/>
    <col min="2" max="2" width="19" customWidth="1"/>
    <col min="3" max="3" width="6.28515625" bestFit="1" customWidth="1"/>
    <col min="4" max="4" width="17.85546875" customWidth="1"/>
    <col min="5" max="5" width="15.28515625" customWidth="1"/>
    <col min="6" max="6" width="12.140625" customWidth="1"/>
    <col min="7" max="7" width="3.42578125" customWidth="1"/>
    <col min="8" max="8" width="11.28515625" customWidth="1"/>
    <col min="9" max="9" width="15.42578125" customWidth="1"/>
  </cols>
  <sheetData>
    <row r="1" spans="1:11" ht="33">
      <c r="A1" s="52" t="s">
        <v>0</v>
      </c>
      <c r="B1" s="52"/>
      <c r="C1" s="52"/>
      <c r="D1" s="52"/>
      <c r="E1" s="52"/>
      <c r="F1" s="52"/>
    </row>
    <row r="2" spans="1:11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5" t="s">
        <v>6</v>
      </c>
      <c r="H2" s="5" t="s">
        <v>7</v>
      </c>
      <c r="I2" s="5" t="s">
        <v>57</v>
      </c>
    </row>
    <row r="3" spans="1:11">
      <c r="A3" s="6">
        <v>43252</v>
      </c>
      <c r="B3" t="s">
        <v>9</v>
      </c>
      <c r="C3" s="7" t="s">
        <v>10</v>
      </c>
      <c r="D3" s="8" t="s">
        <v>11</v>
      </c>
      <c r="E3" s="9">
        <v>1499.96</v>
      </c>
      <c r="F3" s="10" t="s">
        <v>12</v>
      </c>
      <c r="H3" s="11" t="s">
        <v>12</v>
      </c>
      <c r="I3" s="12">
        <f>AVERAGEIF($F$3:$F$32,H3,$E$3:$E$32)</f>
        <v>1974.9775</v>
      </c>
      <c r="K3" t="str">
        <f ca="1">_xlfn.FORMULATEXT(I3)</f>
        <v>=MÉDIASE($F$3:$F$32;H3;$E$3:$E$32)</v>
      </c>
    </row>
    <row r="4" spans="1:11">
      <c r="A4" s="6">
        <v>43253</v>
      </c>
      <c r="B4" t="s">
        <v>13</v>
      </c>
      <c r="C4" s="7" t="s">
        <v>10</v>
      </c>
      <c r="D4" s="8" t="s">
        <v>14</v>
      </c>
      <c r="E4" s="9">
        <v>1750</v>
      </c>
      <c r="F4" s="10" t="s">
        <v>15</v>
      </c>
      <c r="H4" s="11" t="s">
        <v>15</v>
      </c>
      <c r="I4" s="12">
        <f t="shared" ref="I4:I6" si="0">AVERAGEIF($F$3:$F$32,H4,$E$3:$E$32)</f>
        <v>2037.4875000000002</v>
      </c>
    </row>
    <row r="5" spans="1:11">
      <c r="A5" s="6">
        <v>43254</v>
      </c>
      <c r="B5" t="s">
        <v>16</v>
      </c>
      <c r="C5" s="7" t="s">
        <v>10</v>
      </c>
      <c r="D5" s="8" t="s">
        <v>17</v>
      </c>
      <c r="E5" s="9">
        <v>2499.98</v>
      </c>
      <c r="F5" s="10" t="s">
        <v>18</v>
      </c>
      <c r="H5" s="11" t="s">
        <v>18</v>
      </c>
      <c r="I5" s="12">
        <f t="shared" si="0"/>
        <v>2142.8385714285714</v>
      </c>
    </row>
    <row r="6" spans="1:11">
      <c r="A6" s="6">
        <v>43255</v>
      </c>
      <c r="B6" t="s">
        <v>19</v>
      </c>
      <c r="C6" s="7" t="s">
        <v>20</v>
      </c>
      <c r="D6" s="8" t="s">
        <v>21</v>
      </c>
      <c r="E6" s="9">
        <v>2200</v>
      </c>
      <c r="F6" s="10" t="s">
        <v>22</v>
      </c>
      <c r="H6" s="11" t="s">
        <v>22</v>
      </c>
      <c r="I6" s="12">
        <f t="shared" si="0"/>
        <v>1828.5714285714287</v>
      </c>
    </row>
    <row r="7" spans="1:11">
      <c r="A7" s="6">
        <v>43256</v>
      </c>
      <c r="B7" t="s">
        <v>23</v>
      </c>
      <c r="C7" s="7" t="s">
        <v>24</v>
      </c>
      <c r="D7" s="8" t="s">
        <v>25</v>
      </c>
      <c r="E7" s="9">
        <v>2350</v>
      </c>
      <c r="F7" s="10" t="s">
        <v>12</v>
      </c>
      <c r="H7" s="9"/>
    </row>
    <row r="8" spans="1:11">
      <c r="A8" s="6">
        <v>43257</v>
      </c>
      <c r="B8" t="s">
        <v>26</v>
      </c>
      <c r="C8" s="7" t="s">
        <v>27</v>
      </c>
      <c r="D8" s="8" t="s">
        <v>28</v>
      </c>
      <c r="E8" s="9">
        <v>2300</v>
      </c>
      <c r="F8" s="10" t="s">
        <v>15</v>
      </c>
    </row>
    <row r="9" spans="1:11">
      <c r="A9" s="6">
        <v>43258</v>
      </c>
      <c r="B9" t="s">
        <v>29</v>
      </c>
      <c r="C9" s="7" t="s">
        <v>27</v>
      </c>
      <c r="D9" s="8" t="s">
        <v>30</v>
      </c>
      <c r="E9" s="9">
        <v>1800</v>
      </c>
      <c r="F9" s="10" t="s">
        <v>18</v>
      </c>
    </row>
    <row r="10" spans="1:11">
      <c r="A10" s="6">
        <v>43259</v>
      </c>
      <c r="B10" t="s">
        <v>31</v>
      </c>
      <c r="C10" s="7" t="s">
        <v>24</v>
      </c>
      <c r="D10" s="8" t="s">
        <v>32</v>
      </c>
      <c r="E10" s="9">
        <v>900</v>
      </c>
      <c r="F10" s="10" t="s">
        <v>22</v>
      </c>
    </row>
    <row r="11" spans="1:11">
      <c r="A11" s="6">
        <v>43260</v>
      </c>
      <c r="B11" t="s">
        <v>33</v>
      </c>
      <c r="C11" s="7" t="s">
        <v>20</v>
      </c>
      <c r="D11" s="8" t="s">
        <v>34</v>
      </c>
      <c r="E11" s="9">
        <v>2799.96</v>
      </c>
      <c r="F11" s="10" t="s">
        <v>12</v>
      </c>
    </row>
    <row r="12" spans="1:11">
      <c r="A12" s="6">
        <v>43261</v>
      </c>
      <c r="B12" t="s">
        <v>35</v>
      </c>
      <c r="C12" s="7" t="s">
        <v>10</v>
      </c>
      <c r="D12" s="8" t="s">
        <v>36</v>
      </c>
      <c r="E12" s="9">
        <v>1499.94</v>
      </c>
      <c r="F12" s="10" t="s">
        <v>15</v>
      </c>
    </row>
    <row r="13" spans="1:11">
      <c r="A13" s="6">
        <v>43262</v>
      </c>
      <c r="B13" t="s">
        <v>37</v>
      </c>
      <c r="C13" s="7" t="s">
        <v>10</v>
      </c>
      <c r="D13" s="8" t="s">
        <v>36</v>
      </c>
      <c r="E13" s="9">
        <v>1750</v>
      </c>
      <c r="F13" s="10" t="s">
        <v>18</v>
      </c>
    </row>
    <row r="14" spans="1:11">
      <c r="A14" s="6">
        <v>43263</v>
      </c>
      <c r="B14" t="s">
        <v>38</v>
      </c>
      <c r="C14" s="7" t="s">
        <v>20</v>
      </c>
      <c r="D14" s="8" t="s">
        <v>34</v>
      </c>
      <c r="E14" s="9">
        <v>2350</v>
      </c>
      <c r="F14" s="10" t="s">
        <v>22</v>
      </c>
    </row>
    <row r="15" spans="1:11">
      <c r="A15" s="6">
        <v>43264</v>
      </c>
      <c r="B15" t="s">
        <v>39</v>
      </c>
      <c r="C15" s="7" t="s">
        <v>24</v>
      </c>
      <c r="D15" s="8" t="s">
        <v>32</v>
      </c>
      <c r="E15" s="9">
        <v>2199.96</v>
      </c>
      <c r="F15" s="10" t="s">
        <v>12</v>
      </c>
    </row>
    <row r="16" spans="1:11">
      <c r="A16" s="6">
        <v>43265</v>
      </c>
      <c r="B16" t="s">
        <v>40</v>
      </c>
      <c r="C16" s="7" t="s">
        <v>27</v>
      </c>
      <c r="D16" s="8" t="s">
        <v>30</v>
      </c>
      <c r="E16" s="9">
        <v>2350</v>
      </c>
      <c r="F16" s="10" t="s">
        <v>15</v>
      </c>
    </row>
    <row r="17" spans="1:6">
      <c r="A17" s="6">
        <v>43266</v>
      </c>
      <c r="B17" t="s">
        <v>41</v>
      </c>
      <c r="C17" s="7" t="s">
        <v>27</v>
      </c>
      <c r="D17" s="8" t="s">
        <v>28</v>
      </c>
      <c r="E17" s="9">
        <v>2299.92</v>
      </c>
      <c r="F17" s="10" t="s">
        <v>18</v>
      </c>
    </row>
    <row r="18" spans="1:6">
      <c r="A18" s="6">
        <v>43267</v>
      </c>
      <c r="B18" t="s">
        <v>42</v>
      </c>
      <c r="C18" s="7" t="s">
        <v>24</v>
      </c>
      <c r="D18" s="8" t="s">
        <v>25</v>
      </c>
      <c r="E18" s="9">
        <v>1800</v>
      </c>
      <c r="F18" s="10" t="s">
        <v>22</v>
      </c>
    </row>
    <row r="19" spans="1:6">
      <c r="A19" s="6">
        <v>43268</v>
      </c>
      <c r="B19" t="s">
        <v>43</v>
      </c>
      <c r="C19" s="7" t="s">
        <v>20</v>
      </c>
      <c r="D19" s="8" t="s">
        <v>21</v>
      </c>
      <c r="E19" s="9">
        <v>900</v>
      </c>
      <c r="F19" s="10" t="s">
        <v>12</v>
      </c>
    </row>
    <row r="20" spans="1:6">
      <c r="A20" s="6">
        <v>43269</v>
      </c>
      <c r="B20" t="s">
        <v>44</v>
      </c>
      <c r="C20" s="7" t="s">
        <v>10</v>
      </c>
      <c r="D20" s="8" t="s">
        <v>17</v>
      </c>
      <c r="E20" s="9">
        <v>2800</v>
      </c>
      <c r="F20" s="10" t="s">
        <v>15</v>
      </c>
    </row>
    <row r="21" spans="1:6">
      <c r="A21" s="6">
        <v>43270</v>
      </c>
      <c r="B21" t="s">
        <v>45</v>
      </c>
      <c r="C21" s="7" t="s">
        <v>10</v>
      </c>
      <c r="D21" s="8" t="s">
        <v>14</v>
      </c>
      <c r="E21" s="9">
        <v>1500</v>
      </c>
      <c r="F21" s="10" t="s">
        <v>18</v>
      </c>
    </row>
    <row r="22" spans="1:6">
      <c r="A22" s="6">
        <v>43271</v>
      </c>
      <c r="B22" t="s">
        <v>46</v>
      </c>
      <c r="C22" s="7" t="s">
        <v>10</v>
      </c>
      <c r="D22" s="8" t="s">
        <v>11</v>
      </c>
      <c r="E22" s="9">
        <v>1749.9999999999991</v>
      </c>
      <c r="F22" s="10" t="s">
        <v>22</v>
      </c>
    </row>
    <row r="23" spans="1:6">
      <c r="A23" s="6">
        <v>43272</v>
      </c>
      <c r="B23" t="s">
        <v>47</v>
      </c>
      <c r="C23" s="7" t="s">
        <v>20</v>
      </c>
      <c r="D23" s="8" t="s">
        <v>34</v>
      </c>
      <c r="E23" s="9">
        <v>2499.96</v>
      </c>
      <c r="F23" s="10" t="s">
        <v>12</v>
      </c>
    </row>
    <row r="24" spans="1:6">
      <c r="A24" s="6">
        <v>43273</v>
      </c>
      <c r="B24" t="s">
        <v>48</v>
      </c>
      <c r="C24" s="7" t="s">
        <v>24</v>
      </c>
      <c r="D24" s="8" t="s">
        <v>32</v>
      </c>
      <c r="E24" s="9">
        <v>2199.96</v>
      </c>
      <c r="F24" s="10" t="s">
        <v>15</v>
      </c>
    </row>
    <row r="25" spans="1:6">
      <c r="A25" s="6">
        <v>43274</v>
      </c>
      <c r="B25" t="s">
        <v>49</v>
      </c>
      <c r="C25" s="7" t="s">
        <v>27</v>
      </c>
      <c r="D25" s="8" t="s">
        <v>30</v>
      </c>
      <c r="E25" s="9">
        <v>2349.9699999999998</v>
      </c>
      <c r="F25" s="10" t="s">
        <v>18</v>
      </c>
    </row>
    <row r="26" spans="1:6">
      <c r="A26" s="6">
        <v>43275</v>
      </c>
      <c r="B26" t="s">
        <v>50</v>
      </c>
      <c r="C26" s="7" t="s">
        <v>27</v>
      </c>
      <c r="D26" s="8" t="s">
        <v>28</v>
      </c>
      <c r="E26" s="9">
        <v>2300</v>
      </c>
      <c r="F26" s="10" t="s">
        <v>22</v>
      </c>
    </row>
    <row r="27" spans="1:6">
      <c r="A27" s="6">
        <v>43276</v>
      </c>
      <c r="B27" t="s">
        <v>51</v>
      </c>
      <c r="C27" s="7" t="s">
        <v>24</v>
      </c>
      <c r="D27" s="8" t="s">
        <v>25</v>
      </c>
      <c r="E27" s="9">
        <v>1799.98</v>
      </c>
      <c r="F27" s="10" t="s">
        <v>12</v>
      </c>
    </row>
    <row r="28" spans="1:6">
      <c r="A28" s="6">
        <v>43277</v>
      </c>
      <c r="B28" t="s">
        <v>52</v>
      </c>
      <c r="C28" s="7" t="s">
        <v>27</v>
      </c>
      <c r="D28" s="8" t="s">
        <v>30</v>
      </c>
      <c r="E28" s="9">
        <v>900</v>
      </c>
      <c r="F28" s="10" t="s">
        <v>15</v>
      </c>
    </row>
    <row r="29" spans="1:6">
      <c r="A29" s="6">
        <v>43278</v>
      </c>
      <c r="B29" t="s">
        <v>53</v>
      </c>
      <c r="C29" s="7" t="s">
        <v>24</v>
      </c>
      <c r="D29" s="8" t="s">
        <v>32</v>
      </c>
      <c r="E29" s="9">
        <v>2800</v>
      </c>
      <c r="F29" s="10" t="s">
        <v>18</v>
      </c>
    </row>
    <row r="30" spans="1:6">
      <c r="A30" s="6">
        <v>43279</v>
      </c>
      <c r="B30" t="s">
        <v>54</v>
      </c>
      <c r="C30" s="7" t="s">
        <v>20</v>
      </c>
      <c r="D30" s="8" t="s">
        <v>34</v>
      </c>
      <c r="E30" s="9">
        <v>1500</v>
      </c>
      <c r="F30" s="10" t="s">
        <v>22</v>
      </c>
    </row>
    <row r="31" spans="1:6">
      <c r="A31" s="6">
        <v>43280</v>
      </c>
      <c r="B31" t="s">
        <v>55</v>
      </c>
      <c r="C31" s="7" t="s">
        <v>10</v>
      </c>
      <c r="D31" s="8" t="s">
        <v>36</v>
      </c>
      <c r="E31" s="9">
        <v>1750</v>
      </c>
      <c r="F31" s="10" t="s">
        <v>12</v>
      </c>
    </row>
    <row r="32" spans="1:6">
      <c r="A32" s="6">
        <v>43281</v>
      </c>
      <c r="B32" t="s">
        <v>56</v>
      </c>
      <c r="C32" s="7" t="s">
        <v>27</v>
      </c>
      <c r="D32" s="8" t="s">
        <v>28</v>
      </c>
      <c r="E32" s="9">
        <v>2500</v>
      </c>
      <c r="F32" s="10" t="s">
        <v>15</v>
      </c>
    </row>
    <row r="33" spans="3:6">
      <c r="C33" s="13"/>
      <c r="D33" s="8"/>
      <c r="E33" s="14"/>
      <c r="F33" s="10"/>
    </row>
    <row r="34" spans="3:6">
      <c r="C34" s="13"/>
      <c r="D34" s="8"/>
      <c r="E34" s="14"/>
      <c r="F34" s="10"/>
    </row>
  </sheetData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6380-7C95-4114-9061-EB9F983BA6CF}">
  <sheetPr>
    <tabColor rgb="FF92D050"/>
  </sheetPr>
  <dimension ref="A1:J35"/>
  <sheetViews>
    <sheetView workbookViewId="0">
      <selection activeCell="I3" sqref="I3:I12"/>
    </sheetView>
  </sheetViews>
  <sheetFormatPr defaultRowHeight="15"/>
  <cols>
    <col min="1" max="1" width="11.42578125" customWidth="1"/>
    <col min="2" max="2" width="19" customWidth="1"/>
    <col min="3" max="3" width="6.28515625" bestFit="1" customWidth="1"/>
    <col min="4" max="4" width="17.85546875" customWidth="1"/>
    <col min="5" max="5" width="15.28515625" customWidth="1"/>
    <col min="6" max="6" width="3.42578125" customWidth="1"/>
    <col min="7" max="7" width="6.28515625" bestFit="1" customWidth="1"/>
    <col min="8" max="8" width="21.85546875" customWidth="1"/>
    <col min="9" max="9" width="15.42578125" customWidth="1"/>
  </cols>
  <sheetData>
    <row r="1" spans="1:10" ht="33">
      <c r="A1" s="52" t="s">
        <v>0</v>
      </c>
      <c r="B1" s="52"/>
      <c r="C1" s="52"/>
      <c r="D1" s="52"/>
      <c r="E1" s="52"/>
    </row>
    <row r="2" spans="1:10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G2" s="3" t="s">
        <v>3</v>
      </c>
      <c r="H2" s="4" t="s">
        <v>4</v>
      </c>
      <c r="I2" s="5" t="s">
        <v>57</v>
      </c>
    </row>
    <row r="3" spans="1:10">
      <c r="A3" s="6">
        <v>43252</v>
      </c>
      <c r="B3" t="s">
        <v>9</v>
      </c>
      <c r="C3" s="7" t="s">
        <v>10</v>
      </c>
      <c r="D3" s="8" t="s">
        <v>11</v>
      </c>
      <c r="E3" s="9">
        <v>1499.96</v>
      </c>
      <c r="G3" s="11" t="s">
        <v>10</v>
      </c>
      <c r="H3" s="16" t="s">
        <v>11</v>
      </c>
      <c r="I3" s="12">
        <f>AVERAGEIFS($E$3:$E$32,$C$3:$C$32,G3, $D$3:$D$32,H3)</f>
        <v>1624.9799999999996</v>
      </c>
      <c r="J3" t="str">
        <f ca="1">_xlfn.FORMULATEXT(I3)</f>
        <v>=MÉDIASES($E$3:$E$32;$C$3:$C$32;G3; $D$3:$D$32;H3)</v>
      </c>
    </row>
    <row r="4" spans="1:10">
      <c r="A4" s="6">
        <v>43253</v>
      </c>
      <c r="B4" t="s">
        <v>13</v>
      </c>
      <c r="C4" s="7" t="s">
        <v>10</v>
      </c>
      <c r="D4" s="8" t="s">
        <v>14</v>
      </c>
      <c r="E4" s="9">
        <v>1750</v>
      </c>
      <c r="G4" s="11" t="s">
        <v>10</v>
      </c>
      <c r="H4" s="16" t="s">
        <v>14</v>
      </c>
      <c r="I4" s="12">
        <f t="shared" ref="I4:I12" si="0">AVERAGEIFS($E$3:$E$32,$C$3:$C$32,G4, $D$3:$D$32,H4)</f>
        <v>1625</v>
      </c>
    </row>
    <row r="5" spans="1:10">
      <c r="A5" s="6">
        <v>43254</v>
      </c>
      <c r="B5" t="s">
        <v>16</v>
      </c>
      <c r="C5" s="7" t="s">
        <v>10</v>
      </c>
      <c r="D5" s="8" t="s">
        <v>17</v>
      </c>
      <c r="E5" s="9">
        <v>2499.98</v>
      </c>
      <c r="G5" s="11" t="s">
        <v>10</v>
      </c>
      <c r="H5" s="16" t="s">
        <v>17</v>
      </c>
      <c r="I5" s="12">
        <f t="shared" si="0"/>
        <v>2649.99</v>
      </c>
    </row>
    <row r="6" spans="1:10">
      <c r="A6" s="6">
        <v>43255</v>
      </c>
      <c r="B6" t="s">
        <v>19</v>
      </c>
      <c r="C6" s="7" t="s">
        <v>20</v>
      </c>
      <c r="D6" s="8" t="s">
        <v>21</v>
      </c>
      <c r="E6" s="9">
        <v>2200</v>
      </c>
      <c r="G6" s="11" t="s">
        <v>10</v>
      </c>
      <c r="H6" s="16" t="s">
        <v>36</v>
      </c>
      <c r="I6" s="12">
        <f t="shared" si="0"/>
        <v>1666.6466666666668</v>
      </c>
    </row>
    <row r="7" spans="1:10">
      <c r="A7" s="6">
        <v>43256</v>
      </c>
      <c r="B7" t="s">
        <v>23</v>
      </c>
      <c r="C7" s="7" t="s">
        <v>24</v>
      </c>
      <c r="D7" s="8" t="s">
        <v>25</v>
      </c>
      <c r="E7" s="9">
        <v>2350</v>
      </c>
      <c r="G7" s="11" t="s">
        <v>20</v>
      </c>
      <c r="H7" s="16" t="s">
        <v>21</v>
      </c>
      <c r="I7" s="12">
        <f t="shared" si="0"/>
        <v>1550</v>
      </c>
    </row>
    <row r="8" spans="1:10">
      <c r="A8" s="6">
        <v>43257</v>
      </c>
      <c r="B8" t="s">
        <v>26</v>
      </c>
      <c r="C8" s="7" t="s">
        <v>27</v>
      </c>
      <c r="D8" s="8" t="s">
        <v>28</v>
      </c>
      <c r="E8" s="9">
        <v>2300</v>
      </c>
      <c r="G8" s="11" t="s">
        <v>20</v>
      </c>
      <c r="H8" s="16" t="s">
        <v>34</v>
      </c>
      <c r="I8" s="12">
        <f t="shared" si="0"/>
        <v>2287.48</v>
      </c>
    </row>
    <row r="9" spans="1:10">
      <c r="A9" s="6">
        <v>43258</v>
      </c>
      <c r="B9" t="s">
        <v>29</v>
      </c>
      <c r="C9" s="7" t="s">
        <v>27</v>
      </c>
      <c r="D9" s="8" t="s">
        <v>30</v>
      </c>
      <c r="E9" s="9">
        <v>1800</v>
      </c>
      <c r="G9" s="11" t="s">
        <v>24</v>
      </c>
      <c r="H9" s="16" t="s">
        <v>25</v>
      </c>
      <c r="I9" s="12">
        <f t="shared" si="0"/>
        <v>1983.3266666666666</v>
      </c>
    </row>
    <row r="10" spans="1:10">
      <c r="A10" s="6">
        <v>43259</v>
      </c>
      <c r="B10" t="s">
        <v>31</v>
      </c>
      <c r="C10" s="7" t="s">
        <v>24</v>
      </c>
      <c r="D10" s="8" t="s">
        <v>32</v>
      </c>
      <c r="E10" s="9">
        <v>900</v>
      </c>
      <c r="G10" s="11" t="s">
        <v>24</v>
      </c>
      <c r="H10" s="16" t="s">
        <v>32</v>
      </c>
      <c r="I10" s="12">
        <f t="shared" si="0"/>
        <v>2024.98</v>
      </c>
    </row>
    <row r="11" spans="1:10">
      <c r="A11" s="6">
        <v>43260</v>
      </c>
      <c r="B11" t="s">
        <v>33</v>
      </c>
      <c r="C11" s="7" t="s">
        <v>20</v>
      </c>
      <c r="D11" s="8" t="s">
        <v>34</v>
      </c>
      <c r="E11" s="9">
        <v>2799.96</v>
      </c>
      <c r="G11" s="11" t="s">
        <v>27</v>
      </c>
      <c r="H11" s="16" t="s">
        <v>28</v>
      </c>
      <c r="I11" s="12">
        <f t="shared" si="0"/>
        <v>2349.98</v>
      </c>
    </row>
    <row r="12" spans="1:10">
      <c r="A12" s="6">
        <v>43261</v>
      </c>
      <c r="B12" t="s">
        <v>35</v>
      </c>
      <c r="C12" s="7" t="s">
        <v>10</v>
      </c>
      <c r="D12" s="8" t="s">
        <v>36</v>
      </c>
      <c r="E12" s="9">
        <v>1499.94</v>
      </c>
      <c r="G12" s="11" t="s">
        <v>27</v>
      </c>
      <c r="H12" s="16" t="s">
        <v>30</v>
      </c>
      <c r="I12" s="12">
        <f t="shared" si="0"/>
        <v>1849.9924999999998</v>
      </c>
    </row>
    <row r="13" spans="1:10">
      <c r="A13" s="6">
        <v>43262</v>
      </c>
      <c r="B13" t="s">
        <v>37</v>
      </c>
      <c r="C13" s="7" t="s">
        <v>10</v>
      </c>
      <c r="D13" s="8" t="s">
        <v>36</v>
      </c>
      <c r="E13" s="9">
        <v>1750</v>
      </c>
    </row>
    <row r="14" spans="1:10">
      <c r="A14" s="6">
        <v>43263</v>
      </c>
      <c r="B14" t="s">
        <v>38</v>
      </c>
      <c r="C14" s="7" t="s">
        <v>20</v>
      </c>
      <c r="D14" s="8" t="s">
        <v>34</v>
      </c>
      <c r="E14" s="9">
        <v>2350</v>
      </c>
    </row>
    <row r="15" spans="1:10">
      <c r="A15" s="6">
        <v>43264</v>
      </c>
      <c r="B15" t="s">
        <v>39</v>
      </c>
      <c r="C15" s="7" t="s">
        <v>24</v>
      </c>
      <c r="D15" s="8" t="s">
        <v>32</v>
      </c>
      <c r="E15" s="9">
        <v>2199.96</v>
      </c>
    </row>
    <row r="16" spans="1:10">
      <c r="A16" s="6">
        <v>43265</v>
      </c>
      <c r="B16" t="s">
        <v>40</v>
      </c>
      <c r="C16" s="7" t="s">
        <v>27</v>
      </c>
      <c r="D16" s="8" t="s">
        <v>30</v>
      </c>
      <c r="E16" s="9">
        <v>2350</v>
      </c>
    </row>
    <row r="17" spans="1:5">
      <c r="A17" s="6">
        <v>43266</v>
      </c>
      <c r="B17" t="s">
        <v>41</v>
      </c>
      <c r="C17" s="7" t="s">
        <v>27</v>
      </c>
      <c r="D17" s="8" t="s">
        <v>28</v>
      </c>
      <c r="E17" s="9">
        <v>2299.92</v>
      </c>
    </row>
    <row r="18" spans="1:5">
      <c r="A18" s="6">
        <v>43267</v>
      </c>
      <c r="B18" t="s">
        <v>42</v>
      </c>
      <c r="C18" s="7" t="s">
        <v>24</v>
      </c>
      <c r="D18" s="8" t="s">
        <v>25</v>
      </c>
      <c r="E18" s="9">
        <v>1800</v>
      </c>
    </row>
    <row r="19" spans="1:5">
      <c r="A19" s="6">
        <v>43268</v>
      </c>
      <c r="B19" t="s">
        <v>43</v>
      </c>
      <c r="C19" s="7" t="s">
        <v>20</v>
      </c>
      <c r="D19" s="8" t="s">
        <v>21</v>
      </c>
      <c r="E19" s="9">
        <v>900</v>
      </c>
    </row>
    <row r="20" spans="1:5">
      <c r="A20" s="6">
        <v>43269</v>
      </c>
      <c r="B20" t="s">
        <v>44</v>
      </c>
      <c r="C20" s="7" t="s">
        <v>10</v>
      </c>
      <c r="D20" s="8" t="s">
        <v>17</v>
      </c>
      <c r="E20" s="9">
        <v>2800</v>
      </c>
    </row>
    <row r="21" spans="1:5">
      <c r="A21" s="6">
        <v>43270</v>
      </c>
      <c r="B21" t="s">
        <v>45</v>
      </c>
      <c r="C21" s="7" t="s">
        <v>10</v>
      </c>
      <c r="D21" s="8" t="s">
        <v>14</v>
      </c>
      <c r="E21" s="9">
        <v>1500</v>
      </c>
    </row>
    <row r="22" spans="1:5">
      <c r="A22" s="6">
        <v>43271</v>
      </c>
      <c r="B22" t="s">
        <v>46</v>
      </c>
      <c r="C22" s="7" t="s">
        <v>10</v>
      </c>
      <c r="D22" s="8" t="s">
        <v>11</v>
      </c>
      <c r="E22" s="9">
        <v>1749.9999999999991</v>
      </c>
    </row>
    <row r="23" spans="1:5">
      <c r="A23" s="6">
        <v>43272</v>
      </c>
      <c r="B23" t="s">
        <v>47</v>
      </c>
      <c r="C23" s="7" t="s">
        <v>20</v>
      </c>
      <c r="D23" s="8" t="s">
        <v>34</v>
      </c>
      <c r="E23" s="9">
        <v>2499.96</v>
      </c>
    </row>
    <row r="24" spans="1:5">
      <c r="A24" s="6">
        <v>43273</v>
      </c>
      <c r="B24" t="s">
        <v>48</v>
      </c>
      <c r="C24" s="7" t="s">
        <v>24</v>
      </c>
      <c r="D24" s="8" t="s">
        <v>32</v>
      </c>
      <c r="E24" s="9">
        <v>2199.96</v>
      </c>
    </row>
    <row r="25" spans="1:5">
      <c r="A25" s="6">
        <v>43274</v>
      </c>
      <c r="B25" t="s">
        <v>49</v>
      </c>
      <c r="C25" s="7" t="s">
        <v>27</v>
      </c>
      <c r="D25" s="8" t="s">
        <v>30</v>
      </c>
      <c r="E25" s="9">
        <v>2349.9699999999998</v>
      </c>
    </row>
    <row r="26" spans="1:5">
      <c r="A26" s="6">
        <v>43275</v>
      </c>
      <c r="B26" t="s">
        <v>50</v>
      </c>
      <c r="C26" s="7" t="s">
        <v>27</v>
      </c>
      <c r="D26" s="8" t="s">
        <v>28</v>
      </c>
      <c r="E26" s="9">
        <v>2300</v>
      </c>
    </row>
    <row r="27" spans="1:5">
      <c r="A27" s="6">
        <v>43276</v>
      </c>
      <c r="B27" t="s">
        <v>51</v>
      </c>
      <c r="C27" s="7" t="s">
        <v>24</v>
      </c>
      <c r="D27" s="8" t="s">
        <v>25</v>
      </c>
      <c r="E27" s="9">
        <v>1799.98</v>
      </c>
    </row>
    <row r="28" spans="1:5">
      <c r="A28" s="6">
        <v>43277</v>
      </c>
      <c r="B28" t="s">
        <v>52</v>
      </c>
      <c r="C28" s="7" t="s">
        <v>27</v>
      </c>
      <c r="D28" s="8" t="s">
        <v>30</v>
      </c>
      <c r="E28" s="9">
        <v>900</v>
      </c>
    </row>
    <row r="29" spans="1:5">
      <c r="A29" s="6">
        <v>43278</v>
      </c>
      <c r="B29" t="s">
        <v>53</v>
      </c>
      <c r="C29" s="7" t="s">
        <v>24</v>
      </c>
      <c r="D29" s="8" t="s">
        <v>32</v>
      </c>
      <c r="E29" s="9">
        <v>2800</v>
      </c>
    </row>
    <row r="30" spans="1:5">
      <c r="A30" s="6">
        <v>43279</v>
      </c>
      <c r="B30" t="s">
        <v>54</v>
      </c>
      <c r="C30" s="7" t="s">
        <v>20</v>
      </c>
      <c r="D30" s="8" t="s">
        <v>34</v>
      </c>
      <c r="E30" s="9">
        <v>1500</v>
      </c>
    </row>
    <row r="31" spans="1:5">
      <c r="A31" s="6">
        <v>43280</v>
      </c>
      <c r="B31" t="s">
        <v>55</v>
      </c>
      <c r="C31" s="7" t="s">
        <v>10</v>
      </c>
      <c r="D31" s="8" t="s">
        <v>36</v>
      </c>
      <c r="E31" s="9">
        <v>1750</v>
      </c>
    </row>
    <row r="32" spans="1:5">
      <c r="A32" s="6">
        <v>43281</v>
      </c>
      <c r="B32" t="s">
        <v>56</v>
      </c>
      <c r="C32" s="7" t="s">
        <v>27</v>
      </c>
      <c r="D32" s="8" t="s">
        <v>28</v>
      </c>
      <c r="E32" s="9">
        <v>2500</v>
      </c>
    </row>
    <row r="33" spans="3:5">
      <c r="C33" s="13"/>
      <c r="D33" s="8"/>
      <c r="E33" s="14"/>
    </row>
    <row r="34" spans="3:5">
      <c r="C34" s="13"/>
      <c r="D34" s="8"/>
      <c r="E34" s="14"/>
    </row>
    <row r="35" spans="3:5">
      <c r="C35" s="13"/>
      <c r="D35" s="8"/>
      <c r="E35" s="14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44A12-9361-4DFA-A9C4-DD3E35EE438C}">
  <sheetPr>
    <tabColor rgb="FF92D050"/>
  </sheetPr>
  <dimension ref="A1:K33"/>
  <sheetViews>
    <sheetView workbookViewId="0">
      <selection activeCell="K4" sqref="K4"/>
    </sheetView>
  </sheetViews>
  <sheetFormatPr defaultRowHeight="15"/>
  <cols>
    <col min="1" max="1" width="11.42578125" customWidth="1"/>
    <col min="2" max="2" width="19" customWidth="1"/>
    <col min="3" max="3" width="6.28515625" bestFit="1" customWidth="1"/>
    <col min="4" max="4" width="17.85546875" customWidth="1"/>
    <col min="5" max="5" width="15.28515625" customWidth="1"/>
    <col min="6" max="6" width="12.140625" customWidth="1"/>
    <col min="7" max="7" width="3.42578125" customWidth="1"/>
    <col min="8" max="8" width="11.28515625" customWidth="1"/>
    <col min="9" max="9" width="17.7109375" customWidth="1"/>
  </cols>
  <sheetData>
    <row r="1" spans="1:11" ht="33">
      <c r="A1" s="52" t="s">
        <v>0</v>
      </c>
      <c r="B1" s="52"/>
      <c r="C1" s="52"/>
      <c r="D1" s="52"/>
      <c r="E1" s="52"/>
      <c r="F1" s="52"/>
    </row>
    <row r="2" spans="1:11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5" t="s">
        <v>6</v>
      </c>
      <c r="H2" s="5" t="s">
        <v>7</v>
      </c>
      <c r="I2" s="5" t="s">
        <v>58</v>
      </c>
    </row>
    <row r="3" spans="1:11">
      <c r="A3" s="6">
        <v>43252</v>
      </c>
      <c r="B3" t="s">
        <v>9</v>
      </c>
      <c r="C3" s="7" t="s">
        <v>10</v>
      </c>
      <c r="D3" s="8" t="s">
        <v>11</v>
      </c>
      <c r="E3" s="9">
        <v>1499.96</v>
      </c>
      <c r="F3" s="10" t="s">
        <v>12</v>
      </c>
      <c r="H3" s="11" t="s">
        <v>12</v>
      </c>
      <c r="I3" s="15">
        <f>COUNTIF($F$3:$F$32,H3)</f>
        <v>8</v>
      </c>
      <c r="K3" t="str">
        <f ca="1">_xlfn.FORMULATEXT(I3)</f>
        <v>=CONT.SE($F$3:$F$32;H3)</v>
      </c>
    </row>
    <row r="4" spans="1:11">
      <c r="A4" s="6">
        <v>43253</v>
      </c>
      <c r="B4" t="s">
        <v>13</v>
      </c>
      <c r="C4" s="7" t="s">
        <v>10</v>
      </c>
      <c r="D4" s="8" t="s">
        <v>14</v>
      </c>
      <c r="E4" s="9">
        <v>1750</v>
      </c>
      <c r="F4" s="10" t="s">
        <v>15</v>
      </c>
      <c r="H4" s="11" t="s">
        <v>15</v>
      </c>
      <c r="I4" s="15">
        <f t="shared" ref="I4:I6" si="0">COUNTIF($F$3:$F$32,H4)</f>
        <v>8</v>
      </c>
    </row>
    <row r="5" spans="1:11">
      <c r="A5" s="6">
        <v>43254</v>
      </c>
      <c r="B5" t="s">
        <v>16</v>
      </c>
      <c r="C5" s="7" t="s">
        <v>10</v>
      </c>
      <c r="D5" s="8" t="s">
        <v>17</v>
      </c>
      <c r="E5" s="9">
        <v>2499.98</v>
      </c>
      <c r="F5" s="10" t="s">
        <v>18</v>
      </c>
      <c r="H5" s="11" t="s">
        <v>18</v>
      </c>
      <c r="I5" s="15">
        <f t="shared" si="0"/>
        <v>7</v>
      </c>
    </row>
    <row r="6" spans="1:11">
      <c r="A6" s="6">
        <v>43255</v>
      </c>
      <c r="B6" t="s">
        <v>19</v>
      </c>
      <c r="C6" s="7" t="s">
        <v>20</v>
      </c>
      <c r="D6" s="8" t="s">
        <v>21</v>
      </c>
      <c r="E6" s="9">
        <v>2200</v>
      </c>
      <c r="F6" s="10" t="s">
        <v>22</v>
      </c>
      <c r="H6" s="11" t="s">
        <v>22</v>
      </c>
      <c r="I6" s="15">
        <f t="shared" si="0"/>
        <v>7</v>
      </c>
    </row>
    <row r="7" spans="1:11">
      <c r="A7" s="6">
        <v>43256</v>
      </c>
      <c r="B7" t="s">
        <v>23</v>
      </c>
      <c r="C7" s="7" t="s">
        <v>24</v>
      </c>
      <c r="D7" s="8" t="s">
        <v>25</v>
      </c>
      <c r="E7" s="9">
        <v>2350</v>
      </c>
      <c r="F7" s="10" t="s">
        <v>12</v>
      </c>
      <c r="H7" s="9"/>
    </row>
    <row r="8" spans="1:11">
      <c r="A8" s="6">
        <v>43257</v>
      </c>
      <c r="B8" t="s">
        <v>26</v>
      </c>
      <c r="C8" s="7" t="s">
        <v>27</v>
      </c>
      <c r="D8" s="8" t="s">
        <v>28</v>
      </c>
      <c r="E8" s="9">
        <v>2300</v>
      </c>
      <c r="F8" s="10" t="s">
        <v>15</v>
      </c>
    </row>
    <row r="9" spans="1:11">
      <c r="A9" s="6">
        <v>43258</v>
      </c>
      <c r="B9" t="s">
        <v>29</v>
      </c>
      <c r="C9" s="7" t="s">
        <v>27</v>
      </c>
      <c r="D9" s="8" t="s">
        <v>30</v>
      </c>
      <c r="E9" s="9">
        <v>1800</v>
      </c>
      <c r="F9" s="10" t="s">
        <v>18</v>
      </c>
    </row>
    <row r="10" spans="1:11">
      <c r="A10" s="6">
        <v>43259</v>
      </c>
      <c r="B10" t="s">
        <v>31</v>
      </c>
      <c r="C10" s="7" t="s">
        <v>24</v>
      </c>
      <c r="D10" s="8" t="s">
        <v>32</v>
      </c>
      <c r="E10" s="9">
        <v>900</v>
      </c>
      <c r="F10" s="10" t="s">
        <v>22</v>
      </c>
    </row>
    <row r="11" spans="1:11">
      <c r="A11" s="6">
        <v>43260</v>
      </c>
      <c r="B11" t="s">
        <v>33</v>
      </c>
      <c r="C11" s="7" t="s">
        <v>20</v>
      </c>
      <c r="D11" s="8" t="s">
        <v>34</v>
      </c>
      <c r="E11" s="9">
        <v>2799.96</v>
      </c>
      <c r="F11" s="10" t="s">
        <v>12</v>
      </c>
    </row>
    <row r="12" spans="1:11">
      <c r="A12" s="6">
        <v>43261</v>
      </c>
      <c r="B12" t="s">
        <v>35</v>
      </c>
      <c r="C12" s="7" t="s">
        <v>10</v>
      </c>
      <c r="D12" s="8" t="s">
        <v>36</v>
      </c>
      <c r="E12" s="9">
        <v>1499.94</v>
      </c>
      <c r="F12" s="10" t="s">
        <v>15</v>
      </c>
    </row>
    <row r="13" spans="1:11">
      <c r="A13" s="6">
        <v>43262</v>
      </c>
      <c r="B13" t="s">
        <v>37</v>
      </c>
      <c r="C13" s="7" t="s">
        <v>10</v>
      </c>
      <c r="D13" s="8" t="s">
        <v>36</v>
      </c>
      <c r="E13" s="9">
        <v>1750</v>
      </c>
      <c r="F13" s="10" t="s">
        <v>18</v>
      </c>
    </row>
    <row r="14" spans="1:11">
      <c r="A14" s="6">
        <v>43263</v>
      </c>
      <c r="B14" t="s">
        <v>38</v>
      </c>
      <c r="C14" s="7" t="s">
        <v>20</v>
      </c>
      <c r="D14" s="8" t="s">
        <v>34</v>
      </c>
      <c r="E14" s="9">
        <v>2350</v>
      </c>
      <c r="F14" s="10" t="s">
        <v>22</v>
      </c>
    </row>
    <row r="15" spans="1:11">
      <c r="A15" s="6">
        <v>43264</v>
      </c>
      <c r="B15" t="s">
        <v>39</v>
      </c>
      <c r="C15" s="7" t="s">
        <v>24</v>
      </c>
      <c r="D15" s="8" t="s">
        <v>32</v>
      </c>
      <c r="E15" s="9">
        <v>2199.96</v>
      </c>
      <c r="F15" s="10" t="s">
        <v>12</v>
      </c>
    </row>
    <row r="16" spans="1:11">
      <c r="A16" s="6">
        <v>43265</v>
      </c>
      <c r="B16" t="s">
        <v>40</v>
      </c>
      <c r="C16" s="7" t="s">
        <v>27</v>
      </c>
      <c r="D16" s="8" t="s">
        <v>30</v>
      </c>
      <c r="E16" s="9">
        <v>2350</v>
      </c>
      <c r="F16" s="10" t="s">
        <v>15</v>
      </c>
    </row>
    <row r="17" spans="1:6">
      <c r="A17" s="6">
        <v>43266</v>
      </c>
      <c r="B17" t="s">
        <v>41</v>
      </c>
      <c r="C17" s="7" t="s">
        <v>27</v>
      </c>
      <c r="D17" s="8" t="s">
        <v>28</v>
      </c>
      <c r="E17" s="9">
        <v>2299.92</v>
      </c>
      <c r="F17" s="10" t="s">
        <v>18</v>
      </c>
    </row>
    <row r="18" spans="1:6">
      <c r="A18" s="6">
        <v>43267</v>
      </c>
      <c r="B18" t="s">
        <v>42</v>
      </c>
      <c r="C18" s="7" t="s">
        <v>24</v>
      </c>
      <c r="D18" s="8" t="s">
        <v>25</v>
      </c>
      <c r="E18" s="9">
        <v>1800</v>
      </c>
      <c r="F18" s="10" t="s">
        <v>22</v>
      </c>
    </row>
    <row r="19" spans="1:6">
      <c r="A19" s="6">
        <v>43268</v>
      </c>
      <c r="B19" t="s">
        <v>43</v>
      </c>
      <c r="C19" s="7" t="s">
        <v>20</v>
      </c>
      <c r="D19" s="8" t="s">
        <v>21</v>
      </c>
      <c r="E19" s="9">
        <v>900</v>
      </c>
      <c r="F19" s="10" t="s">
        <v>12</v>
      </c>
    </row>
    <row r="20" spans="1:6">
      <c r="A20" s="6">
        <v>43269</v>
      </c>
      <c r="B20" t="s">
        <v>44</v>
      </c>
      <c r="C20" s="7" t="s">
        <v>10</v>
      </c>
      <c r="D20" s="8" t="s">
        <v>17</v>
      </c>
      <c r="E20" s="9">
        <v>2800</v>
      </c>
      <c r="F20" s="10" t="s">
        <v>15</v>
      </c>
    </row>
    <row r="21" spans="1:6">
      <c r="A21" s="6">
        <v>43270</v>
      </c>
      <c r="B21" t="s">
        <v>45</v>
      </c>
      <c r="C21" s="7" t="s">
        <v>10</v>
      </c>
      <c r="D21" s="8" t="s">
        <v>14</v>
      </c>
      <c r="E21" s="9">
        <v>1500</v>
      </c>
      <c r="F21" s="10" t="s">
        <v>18</v>
      </c>
    </row>
    <row r="22" spans="1:6">
      <c r="A22" s="6">
        <v>43271</v>
      </c>
      <c r="B22" t="s">
        <v>46</v>
      </c>
      <c r="C22" s="7" t="s">
        <v>10</v>
      </c>
      <c r="D22" s="8" t="s">
        <v>11</v>
      </c>
      <c r="E22" s="9">
        <v>1749.9999999999991</v>
      </c>
      <c r="F22" s="10" t="s">
        <v>22</v>
      </c>
    </row>
    <row r="23" spans="1:6">
      <c r="A23" s="6">
        <v>43272</v>
      </c>
      <c r="B23" t="s">
        <v>47</v>
      </c>
      <c r="C23" s="7" t="s">
        <v>20</v>
      </c>
      <c r="D23" s="8" t="s">
        <v>34</v>
      </c>
      <c r="E23" s="9">
        <v>2499.96</v>
      </c>
      <c r="F23" s="10" t="s">
        <v>12</v>
      </c>
    </row>
    <row r="24" spans="1:6">
      <c r="A24" s="6">
        <v>43273</v>
      </c>
      <c r="B24" t="s">
        <v>48</v>
      </c>
      <c r="C24" s="7" t="s">
        <v>24</v>
      </c>
      <c r="D24" s="8" t="s">
        <v>32</v>
      </c>
      <c r="E24" s="9">
        <v>2199.96</v>
      </c>
      <c r="F24" s="10" t="s">
        <v>15</v>
      </c>
    </row>
    <row r="25" spans="1:6">
      <c r="A25" s="6">
        <v>43274</v>
      </c>
      <c r="B25" t="s">
        <v>49</v>
      </c>
      <c r="C25" s="7" t="s">
        <v>27</v>
      </c>
      <c r="D25" s="8" t="s">
        <v>30</v>
      </c>
      <c r="E25" s="9">
        <v>2349.9699999999998</v>
      </c>
      <c r="F25" s="10" t="s">
        <v>18</v>
      </c>
    </row>
    <row r="26" spans="1:6">
      <c r="A26" s="6">
        <v>43275</v>
      </c>
      <c r="B26" t="s">
        <v>50</v>
      </c>
      <c r="C26" s="7" t="s">
        <v>27</v>
      </c>
      <c r="D26" s="8" t="s">
        <v>28</v>
      </c>
      <c r="E26" s="9">
        <v>2300</v>
      </c>
      <c r="F26" s="10" t="s">
        <v>22</v>
      </c>
    </row>
    <row r="27" spans="1:6">
      <c r="A27" s="6">
        <v>43276</v>
      </c>
      <c r="B27" t="s">
        <v>51</v>
      </c>
      <c r="C27" s="7" t="s">
        <v>24</v>
      </c>
      <c r="D27" s="8" t="s">
        <v>25</v>
      </c>
      <c r="E27" s="9">
        <v>1799.98</v>
      </c>
      <c r="F27" s="10" t="s">
        <v>12</v>
      </c>
    </row>
    <row r="28" spans="1:6">
      <c r="A28" s="6">
        <v>43277</v>
      </c>
      <c r="B28" t="s">
        <v>52</v>
      </c>
      <c r="C28" s="7" t="s">
        <v>27</v>
      </c>
      <c r="D28" s="8" t="s">
        <v>30</v>
      </c>
      <c r="E28" s="9">
        <v>900</v>
      </c>
      <c r="F28" s="10" t="s">
        <v>15</v>
      </c>
    </row>
    <row r="29" spans="1:6">
      <c r="A29" s="6">
        <v>43278</v>
      </c>
      <c r="B29" t="s">
        <v>53</v>
      </c>
      <c r="C29" s="7" t="s">
        <v>24</v>
      </c>
      <c r="D29" s="8" t="s">
        <v>32</v>
      </c>
      <c r="E29" s="9">
        <v>2800</v>
      </c>
      <c r="F29" s="10" t="s">
        <v>18</v>
      </c>
    </row>
    <row r="30" spans="1:6">
      <c r="A30" s="6">
        <v>43279</v>
      </c>
      <c r="B30" t="s">
        <v>54</v>
      </c>
      <c r="C30" s="7" t="s">
        <v>20</v>
      </c>
      <c r="D30" s="8" t="s">
        <v>34</v>
      </c>
      <c r="E30" s="9">
        <v>1500</v>
      </c>
      <c r="F30" s="10" t="s">
        <v>22</v>
      </c>
    </row>
    <row r="31" spans="1:6">
      <c r="A31" s="6">
        <v>43280</v>
      </c>
      <c r="B31" t="s">
        <v>55</v>
      </c>
      <c r="C31" s="7" t="s">
        <v>10</v>
      </c>
      <c r="D31" s="8" t="s">
        <v>36</v>
      </c>
      <c r="E31" s="9">
        <v>1750</v>
      </c>
      <c r="F31" s="10" t="s">
        <v>12</v>
      </c>
    </row>
    <row r="32" spans="1:6">
      <c r="A32" s="6">
        <v>43281</v>
      </c>
      <c r="B32" t="s">
        <v>56</v>
      </c>
      <c r="C32" s="7" t="s">
        <v>27</v>
      </c>
      <c r="D32" s="8" t="s">
        <v>28</v>
      </c>
      <c r="E32" s="9">
        <v>2500</v>
      </c>
      <c r="F32" s="10" t="s">
        <v>15</v>
      </c>
    </row>
    <row r="33" spans="3:6">
      <c r="C33" s="13"/>
      <c r="D33" s="8"/>
      <c r="E33" s="14"/>
      <c r="F33" s="10"/>
    </row>
  </sheetData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03C30-2187-4C33-A71C-947EDDD3C1DA}">
  <sheetPr>
    <tabColor rgb="FF92D050"/>
  </sheetPr>
  <dimension ref="A1:K35"/>
  <sheetViews>
    <sheetView workbookViewId="0">
      <selection activeCell="K4" sqref="K4"/>
    </sheetView>
  </sheetViews>
  <sheetFormatPr defaultRowHeight="15"/>
  <cols>
    <col min="1" max="1" width="11.42578125" customWidth="1"/>
    <col min="2" max="2" width="19" customWidth="1"/>
    <col min="3" max="3" width="6.28515625" bestFit="1" customWidth="1"/>
    <col min="4" max="4" width="17.85546875" customWidth="1"/>
    <col min="5" max="5" width="15.28515625" customWidth="1"/>
    <col min="6" max="6" width="3.42578125" customWidth="1"/>
    <col min="7" max="7" width="6.28515625" bestFit="1" customWidth="1"/>
    <col min="8" max="8" width="21.7109375" bestFit="1" customWidth="1"/>
    <col min="9" max="9" width="17.7109375" customWidth="1"/>
  </cols>
  <sheetData>
    <row r="1" spans="1:11" ht="33">
      <c r="A1" s="52" t="s">
        <v>0</v>
      </c>
      <c r="B1" s="52"/>
      <c r="C1" s="52"/>
      <c r="D1" s="52"/>
      <c r="E1" s="52"/>
    </row>
    <row r="2" spans="1:11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G2" s="3" t="s">
        <v>3</v>
      </c>
      <c r="H2" s="4" t="s">
        <v>4</v>
      </c>
      <c r="I2" s="5" t="s">
        <v>58</v>
      </c>
    </row>
    <row r="3" spans="1:11">
      <c r="A3" s="6">
        <v>43252</v>
      </c>
      <c r="B3" t="s">
        <v>9</v>
      </c>
      <c r="C3" s="7" t="s">
        <v>10</v>
      </c>
      <c r="D3" s="8" t="s">
        <v>11</v>
      </c>
      <c r="E3" s="9">
        <v>1499.96</v>
      </c>
      <c r="G3" s="11" t="s">
        <v>10</v>
      </c>
      <c r="H3" s="16" t="s">
        <v>11</v>
      </c>
      <c r="I3" s="17">
        <f>COUNTIFS($C$3:$C$32,G3,$D$3:$D$32,H3)</f>
        <v>2</v>
      </c>
      <c r="K3" t="str">
        <f ca="1">_xlfn.FORMULATEXT(I3)</f>
        <v>=CONT.SES($C$3:$C$32;G3;$D$3:$D$32;H3)</v>
      </c>
    </row>
    <row r="4" spans="1:11">
      <c r="A4" s="6">
        <v>43253</v>
      </c>
      <c r="B4" t="s">
        <v>13</v>
      </c>
      <c r="C4" s="7" t="s">
        <v>10</v>
      </c>
      <c r="D4" s="8" t="s">
        <v>14</v>
      </c>
      <c r="E4" s="9">
        <v>1750</v>
      </c>
      <c r="G4" s="11" t="s">
        <v>10</v>
      </c>
      <c r="H4" s="16" t="s">
        <v>14</v>
      </c>
      <c r="I4" s="17">
        <f t="shared" ref="I4:I12" si="0">COUNTIFS($C$3:$C$32,G4,$D$3:$D$32,H4)</f>
        <v>2</v>
      </c>
    </row>
    <row r="5" spans="1:11">
      <c r="A5" s="6">
        <v>43254</v>
      </c>
      <c r="B5" t="s">
        <v>16</v>
      </c>
      <c r="C5" s="7" t="s">
        <v>10</v>
      </c>
      <c r="D5" s="8" t="s">
        <v>17</v>
      </c>
      <c r="E5" s="9">
        <v>2499.98</v>
      </c>
      <c r="G5" s="11" t="s">
        <v>10</v>
      </c>
      <c r="H5" s="16" t="s">
        <v>17</v>
      </c>
      <c r="I5" s="17">
        <f t="shared" si="0"/>
        <v>2</v>
      </c>
    </row>
    <row r="6" spans="1:11">
      <c r="A6" s="6">
        <v>43255</v>
      </c>
      <c r="B6" t="s">
        <v>19</v>
      </c>
      <c r="C6" s="7" t="s">
        <v>20</v>
      </c>
      <c r="D6" s="8" t="s">
        <v>21</v>
      </c>
      <c r="E6" s="9">
        <v>2200</v>
      </c>
      <c r="G6" s="11" t="s">
        <v>10</v>
      </c>
      <c r="H6" s="16" t="s">
        <v>36</v>
      </c>
      <c r="I6" s="17">
        <f t="shared" si="0"/>
        <v>3</v>
      </c>
    </row>
    <row r="7" spans="1:11">
      <c r="A7" s="6">
        <v>43256</v>
      </c>
      <c r="B7" t="s">
        <v>23</v>
      </c>
      <c r="C7" s="7" t="s">
        <v>24</v>
      </c>
      <c r="D7" s="8" t="s">
        <v>25</v>
      </c>
      <c r="E7" s="9">
        <v>2350</v>
      </c>
      <c r="G7" s="11" t="s">
        <v>20</v>
      </c>
      <c r="H7" s="16" t="s">
        <v>21</v>
      </c>
      <c r="I7" s="17">
        <f t="shared" si="0"/>
        <v>2</v>
      </c>
    </row>
    <row r="8" spans="1:11">
      <c r="A8" s="6">
        <v>43257</v>
      </c>
      <c r="B8" t="s">
        <v>26</v>
      </c>
      <c r="C8" s="7" t="s">
        <v>27</v>
      </c>
      <c r="D8" s="8" t="s">
        <v>28</v>
      </c>
      <c r="E8" s="9">
        <v>2300</v>
      </c>
      <c r="G8" s="11" t="s">
        <v>20</v>
      </c>
      <c r="H8" s="16" t="s">
        <v>34</v>
      </c>
      <c r="I8" s="17">
        <f t="shared" si="0"/>
        <v>4</v>
      </c>
    </row>
    <row r="9" spans="1:11">
      <c r="A9" s="6">
        <v>43258</v>
      </c>
      <c r="B9" t="s">
        <v>29</v>
      </c>
      <c r="C9" s="7" t="s">
        <v>27</v>
      </c>
      <c r="D9" s="8" t="s">
        <v>30</v>
      </c>
      <c r="E9" s="9">
        <v>1800</v>
      </c>
      <c r="G9" s="11" t="s">
        <v>24</v>
      </c>
      <c r="H9" s="16" t="s">
        <v>25</v>
      </c>
      <c r="I9" s="17">
        <f t="shared" si="0"/>
        <v>3</v>
      </c>
    </row>
    <row r="10" spans="1:11">
      <c r="A10" s="6">
        <v>43259</v>
      </c>
      <c r="B10" t="s">
        <v>31</v>
      </c>
      <c r="C10" s="7" t="s">
        <v>24</v>
      </c>
      <c r="D10" s="8" t="s">
        <v>32</v>
      </c>
      <c r="E10" s="9">
        <v>900</v>
      </c>
      <c r="G10" s="11" t="s">
        <v>24</v>
      </c>
      <c r="H10" s="16" t="s">
        <v>32</v>
      </c>
      <c r="I10" s="17">
        <f t="shared" si="0"/>
        <v>4</v>
      </c>
    </row>
    <row r="11" spans="1:11">
      <c r="A11" s="6">
        <v>43260</v>
      </c>
      <c r="B11" t="s">
        <v>33</v>
      </c>
      <c r="C11" s="7" t="s">
        <v>20</v>
      </c>
      <c r="D11" s="8" t="s">
        <v>34</v>
      </c>
      <c r="E11" s="9">
        <v>2799.96</v>
      </c>
      <c r="G11" s="11" t="s">
        <v>27</v>
      </c>
      <c r="H11" s="16" t="s">
        <v>28</v>
      </c>
      <c r="I11" s="17">
        <f t="shared" si="0"/>
        <v>4</v>
      </c>
    </row>
    <row r="12" spans="1:11">
      <c r="A12" s="6">
        <v>43261</v>
      </c>
      <c r="B12" t="s">
        <v>35</v>
      </c>
      <c r="C12" s="7" t="s">
        <v>10</v>
      </c>
      <c r="D12" s="8" t="s">
        <v>36</v>
      </c>
      <c r="E12" s="9">
        <v>1499.94</v>
      </c>
      <c r="G12" s="11" t="s">
        <v>27</v>
      </c>
      <c r="H12" s="16" t="s">
        <v>30</v>
      </c>
      <c r="I12" s="17">
        <f t="shared" si="0"/>
        <v>4</v>
      </c>
    </row>
    <row r="13" spans="1:11">
      <c r="A13" s="6">
        <v>43262</v>
      </c>
      <c r="B13" t="s">
        <v>37</v>
      </c>
      <c r="C13" s="7" t="s">
        <v>10</v>
      </c>
      <c r="D13" s="8" t="s">
        <v>36</v>
      </c>
      <c r="E13" s="9">
        <v>1750</v>
      </c>
    </row>
    <row r="14" spans="1:11">
      <c r="A14" s="6">
        <v>43263</v>
      </c>
      <c r="B14" t="s">
        <v>38</v>
      </c>
      <c r="C14" s="7" t="s">
        <v>20</v>
      </c>
      <c r="D14" s="8" t="s">
        <v>34</v>
      </c>
      <c r="E14" s="9">
        <v>2350</v>
      </c>
    </row>
    <row r="15" spans="1:11">
      <c r="A15" s="6">
        <v>43264</v>
      </c>
      <c r="B15" t="s">
        <v>39</v>
      </c>
      <c r="C15" s="7" t="s">
        <v>24</v>
      </c>
      <c r="D15" s="8" t="s">
        <v>32</v>
      </c>
      <c r="E15" s="9">
        <v>2199.96</v>
      </c>
    </row>
    <row r="16" spans="1:11">
      <c r="A16" s="6">
        <v>43265</v>
      </c>
      <c r="B16" t="s">
        <v>40</v>
      </c>
      <c r="C16" s="7" t="s">
        <v>27</v>
      </c>
      <c r="D16" s="8" t="s">
        <v>30</v>
      </c>
      <c r="E16" s="9">
        <v>2350</v>
      </c>
    </row>
    <row r="17" spans="1:5">
      <c r="A17" s="6">
        <v>43266</v>
      </c>
      <c r="B17" t="s">
        <v>41</v>
      </c>
      <c r="C17" s="7" t="s">
        <v>27</v>
      </c>
      <c r="D17" s="8" t="s">
        <v>28</v>
      </c>
      <c r="E17" s="9">
        <v>2299.92</v>
      </c>
    </row>
    <row r="18" spans="1:5">
      <c r="A18" s="6">
        <v>43267</v>
      </c>
      <c r="B18" t="s">
        <v>42</v>
      </c>
      <c r="C18" s="7" t="s">
        <v>24</v>
      </c>
      <c r="D18" s="8" t="s">
        <v>25</v>
      </c>
      <c r="E18" s="9">
        <v>1800</v>
      </c>
    </row>
    <row r="19" spans="1:5">
      <c r="A19" s="6">
        <v>43268</v>
      </c>
      <c r="B19" t="s">
        <v>43</v>
      </c>
      <c r="C19" s="7" t="s">
        <v>20</v>
      </c>
      <c r="D19" s="8" t="s">
        <v>21</v>
      </c>
      <c r="E19" s="9">
        <v>900</v>
      </c>
    </row>
    <row r="20" spans="1:5">
      <c r="A20" s="6">
        <v>43269</v>
      </c>
      <c r="B20" t="s">
        <v>44</v>
      </c>
      <c r="C20" s="7" t="s">
        <v>10</v>
      </c>
      <c r="D20" s="8" t="s">
        <v>17</v>
      </c>
      <c r="E20" s="9">
        <v>2800</v>
      </c>
    </row>
    <row r="21" spans="1:5">
      <c r="A21" s="6">
        <v>43270</v>
      </c>
      <c r="B21" t="s">
        <v>45</v>
      </c>
      <c r="C21" s="7" t="s">
        <v>10</v>
      </c>
      <c r="D21" s="8" t="s">
        <v>14</v>
      </c>
      <c r="E21" s="9">
        <v>1500</v>
      </c>
    </row>
    <row r="22" spans="1:5">
      <c r="A22" s="6">
        <v>43271</v>
      </c>
      <c r="B22" t="s">
        <v>46</v>
      </c>
      <c r="C22" s="7" t="s">
        <v>10</v>
      </c>
      <c r="D22" s="8" t="s">
        <v>11</v>
      </c>
      <c r="E22" s="9">
        <v>1749.9999999999991</v>
      </c>
    </row>
    <row r="23" spans="1:5">
      <c r="A23" s="6">
        <v>43272</v>
      </c>
      <c r="B23" t="s">
        <v>47</v>
      </c>
      <c r="C23" s="7" t="s">
        <v>20</v>
      </c>
      <c r="D23" s="8" t="s">
        <v>34</v>
      </c>
      <c r="E23" s="9">
        <v>2499.96</v>
      </c>
    </row>
    <row r="24" spans="1:5">
      <c r="A24" s="6">
        <v>43273</v>
      </c>
      <c r="B24" t="s">
        <v>48</v>
      </c>
      <c r="C24" s="7" t="s">
        <v>24</v>
      </c>
      <c r="D24" s="8" t="s">
        <v>32</v>
      </c>
      <c r="E24" s="9">
        <v>2199.96</v>
      </c>
    </row>
    <row r="25" spans="1:5">
      <c r="A25" s="6">
        <v>43274</v>
      </c>
      <c r="B25" t="s">
        <v>49</v>
      </c>
      <c r="C25" s="7" t="s">
        <v>27</v>
      </c>
      <c r="D25" s="8" t="s">
        <v>30</v>
      </c>
      <c r="E25" s="9">
        <v>2349.9699999999998</v>
      </c>
    </row>
    <row r="26" spans="1:5">
      <c r="A26" s="6">
        <v>43275</v>
      </c>
      <c r="B26" t="s">
        <v>50</v>
      </c>
      <c r="C26" s="7" t="s">
        <v>27</v>
      </c>
      <c r="D26" s="8" t="s">
        <v>28</v>
      </c>
      <c r="E26" s="9">
        <v>2300</v>
      </c>
    </row>
    <row r="27" spans="1:5">
      <c r="A27" s="6">
        <v>43276</v>
      </c>
      <c r="B27" t="s">
        <v>51</v>
      </c>
      <c r="C27" s="7" t="s">
        <v>24</v>
      </c>
      <c r="D27" s="8" t="s">
        <v>25</v>
      </c>
      <c r="E27" s="9">
        <v>1799.98</v>
      </c>
    </row>
    <row r="28" spans="1:5">
      <c r="A28" s="6">
        <v>43277</v>
      </c>
      <c r="B28" t="s">
        <v>52</v>
      </c>
      <c r="C28" s="7" t="s">
        <v>27</v>
      </c>
      <c r="D28" s="8" t="s">
        <v>30</v>
      </c>
      <c r="E28" s="9">
        <v>900</v>
      </c>
    </row>
    <row r="29" spans="1:5">
      <c r="A29" s="6">
        <v>43278</v>
      </c>
      <c r="B29" t="s">
        <v>53</v>
      </c>
      <c r="C29" s="7" t="s">
        <v>24</v>
      </c>
      <c r="D29" s="8" t="s">
        <v>32</v>
      </c>
      <c r="E29" s="9">
        <v>2800</v>
      </c>
    </row>
    <row r="30" spans="1:5">
      <c r="A30" s="6">
        <v>43279</v>
      </c>
      <c r="B30" t="s">
        <v>54</v>
      </c>
      <c r="C30" s="7" t="s">
        <v>20</v>
      </c>
      <c r="D30" s="8" t="s">
        <v>34</v>
      </c>
      <c r="E30" s="9">
        <v>1500</v>
      </c>
    </row>
    <row r="31" spans="1:5">
      <c r="A31" s="6">
        <v>43280</v>
      </c>
      <c r="B31" t="s">
        <v>55</v>
      </c>
      <c r="C31" s="7" t="s">
        <v>10</v>
      </c>
      <c r="D31" s="8" t="s">
        <v>36</v>
      </c>
      <c r="E31" s="9">
        <v>1750</v>
      </c>
    </row>
    <row r="32" spans="1:5">
      <c r="A32" s="6">
        <v>43281</v>
      </c>
      <c r="B32" t="s">
        <v>56</v>
      </c>
      <c r="C32" s="7" t="s">
        <v>27</v>
      </c>
      <c r="D32" s="8" t="s">
        <v>28</v>
      </c>
      <c r="E32" s="9">
        <v>2500</v>
      </c>
    </row>
    <row r="33" spans="3:5">
      <c r="C33" s="13"/>
      <c r="D33" s="8"/>
      <c r="E33" s="14"/>
    </row>
    <row r="34" spans="3:5">
      <c r="C34" s="13"/>
      <c r="D34" s="8"/>
      <c r="E34" s="14"/>
    </row>
    <row r="35" spans="3:5">
      <c r="C35" s="13"/>
      <c r="D35" s="8"/>
      <c r="E35" s="14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SE</vt:lpstr>
      <vt:lpstr>OU</vt:lpstr>
      <vt:lpstr>Função Se com 3 Argumentos</vt:lpstr>
      <vt:lpstr>SOMASE</vt:lpstr>
      <vt:lpstr>SOMASES</vt:lpstr>
      <vt:lpstr>MEDIASE</vt:lpstr>
      <vt:lpstr>MEDIASES</vt:lpstr>
      <vt:lpstr>CONT.SE</vt:lpstr>
      <vt:lpstr>CONT.SES</vt:lpstr>
      <vt:lpstr>SOMARPRODUTO</vt:lpstr>
      <vt:lpstr>ARRED</vt:lpstr>
      <vt:lpstr>ALEATÓRIOENTRE</vt:lpstr>
      <vt:lpstr>EXERCÍCIO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Segantim</dc:creator>
  <cp:lastModifiedBy>CLOVIS SEGANTIM</cp:lastModifiedBy>
  <dcterms:created xsi:type="dcterms:W3CDTF">2025-11-05T18:46:00Z</dcterms:created>
  <dcterms:modified xsi:type="dcterms:W3CDTF">2025-11-26T18:27:20Z</dcterms:modified>
</cp:coreProperties>
</file>